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8280" activeTab="0"/>
  </bookViews>
  <sheets>
    <sheet name="CPL" sheetId="1" r:id="rId1"/>
    <sheet name="CPL(2)" sheetId="2" r:id="rId2"/>
    <sheet name="CBS" sheetId="3" r:id="rId3"/>
    <sheet name="CCIE" sheetId="4" r:id="rId4"/>
    <sheet name="CCF" sheetId="5" r:id="rId5"/>
  </sheets>
  <definedNames>
    <definedName name="_xlnm.Print_Area" localSheetId="2">'CBS'!$A$1:$E$56</definedName>
    <definedName name="_xlnm.Print_Area" localSheetId="4">'CCF'!$A$1:$F$74</definedName>
    <definedName name="_xlnm.Print_Area" localSheetId="1">'CPL(2)'!$A$1:$I$60</definedName>
  </definedNames>
  <calcPr fullCalcOnLoad="1" fullPrecision="0"/>
</workbook>
</file>

<file path=xl/sharedStrings.xml><?xml version="1.0" encoding="utf-8"?>
<sst xmlns="http://schemas.openxmlformats.org/spreadsheetml/2006/main" count="244" uniqueCount="162">
  <si>
    <t>CONDENSED CONSOLIDATED INCOME STATEMENTS</t>
  </si>
  <si>
    <t>INDIVIDUAL QUARTER</t>
  </si>
  <si>
    <t>CUMULATIVE QUARTER</t>
  </si>
  <si>
    <t>CURRENT YEAR</t>
  </si>
  <si>
    <t>PRECEDING YEAR</t>
  </si>
  <si>
    <t>CORRESPONDING</t>
  </si>
  <si>
    <t>QUARTER</t>
  </si>
  <si>
    <t>PERIOD</t>
  </si>
  <si>
    <t>RM'000</t>
  </si>
  <si>
    <t>Revenue</t>
  </si>
  <si>
    <t>AS AT PRECEDING FINANCIAL YEAR</t>
  </si>
  <si>
    <t>END</t>
  </si>
  <si>
    <t>Gross interest income</t>
  </si>
  <si>
    <t>Gross interest expense</t>
  </si>
  <si>
    <t>Taxation</t>
  </si>
  <si>
    <t>Minority Interest</t>
  </si>
  <si>
    <t>- basic (sen)</t>
  </si>
  <si>
    <t>- diluted (sen)</t>
  </si>
  <si>
    <t>Dividend per share (sen)</t>
  </si>
  <si>
    <t xml:space="preserve">AS AT PRECEDING FINANCIAL YEAR </t>
  </si>
  <si>
    <t>CONDENSED CONSOLIDATED BALANCE SHEET</t>
  </si>
  <si>
    <t>As at</t>
  </si>
  <si>
    <t>Property, plant and equipment</t>
  </si>
  <si>
    <t>Current Assets</t>
  </si>
  <si>
    <t>Inventories</t>
  </si>
  <si>
    <t>Current Liabilities</t>
  </si>
  <si>
    <t>Share capital</t>
  </si>
  <si>
    <t>Share premium</t>
  </si>
  <si>
    <t>Merger deficit</t>
  </si>
  <si>
    <t>Minority interests</t>
  </si>
  <si>
    <t>CONDENSED CONSOLIDATED CASH FLOW STATEMENTS</t>
  </si>
  <si>
    <t>Non-cash items</t>
  </si>
  <si>
    <t>Non-operating items</t>
  </si>
  <si>
    <t>Changes in working capital</t>
  </si>
  <si>
    <t>Tax paid</t>
  </si>
  <si>
    <t>Interest paid</t>
  </si>
  <si>
    <t>Interest received</t>
  </si>
  <si>
    <t xml:space="preserve">CONDENSED CONSOLIDATED STATEMENTS OF CHANGES IN EQUITY </t>
  </si>
  <si>
    <t>Share Capital</t>
  </si>
  <si>
    <t>Total</t>
  </si>
  <si>
    <t>Accumulated loss</t>
  </si>
  <si>
    <t>Warrants</t>
  </si>
  <si>
    <t>Short term borrowings</t>
  </si>
  <si>
    <t>N/A</t>
  </si>
  <si>
    <t>Capital reserve</t>
  </si>
  <si>
    <t>Accumulated losses</t>
  </si>
  <si>
    <t xml:space="preserve">QUARTER </t>
  </si>
  <si>
    <t xml:space="preserve">TO DATE </t>
  </si>
  <si>
    <t>Cash Flow from Operating Activities</t>
  </si>
  <si>
    <t>Adjustment for :-</t>
  </si>
  <si>
    <t>Repayment of borrowings</t>
  </si>
  <si>
    <t>Repayment of liability portion of ICULS</t>
  </si>
  <si>
    <t>DATAPREP HOLDINGS BHD  (Company No. : 183059-H)</t>
  </si>
  <si>
    <t>AS AT END OF CURRENT QUARTER</t>
  </si>
  <si>
    <t>Cash and cash equivalents</t>
  </si>
  <si>
    <t>Drawdown of borrowings</t>
  </si>
  <si>
    <t>SUMMARY OF KEY FINANCIAL INFORMATION</t>
  </si>
  <si>
    <t>ADDITIONAL INFORMATION</t>
  </si>
  <si>
    <t>Trade receivables</t>
  </si>
  <si>
    <t>Other payables</t>
  </si>
  <si>
    <t>Trade payables</t>
  </si>
  <si>
    <t>Total equity</t>
  </si>
  <si>
    <t>ASSETS</t>
  </si>
  <si>
    <t>Non-current assets</t>
  </si>
  <si>
    <t>Intangible assets</t>
  </si>
  <si>
    <t>Total assets</t>
  </si>
  <si>
    <t>EQUITY AND LIABILITIES</t>
  </si>
  <si>
    <t>Non-current liabilities</t>
  </si>
  <si>
    <t>Total current liabilities</t>
  </si>
  <si>
    <t>Total liabilities</t>
  </si>
  <si>
    <t>Total equity and liabilities</t>
  </si>
  <si>
    <t>Audited</t>
  </si>
  <si>
    <t xml:space="preserve">Net assets per share </t>
  </si>
  <si>
    <t>attributable to ordinary equity</t>
  </si>
  <si>
    <t>to ordinary equity holders</t>
  </si>
  <si>
    <t>per share (sen)</t>
  </si>
  <si>
    <t xml:space="preserve">Proposed/Declared Dividend </t>
  </si>
  <si>
    <t>Other receivables</t>
  </si>
  <si>
    <t>Cash flow from Investing Activites</t>
  </si>
  <si>
    <t>Cash flow from Financing Activities</t>
  </si>
  <si>
    <t xml:space="preserve">Attributed to : </t>
  </si>
  <si>
    <t>Net assets per share (RM)</t>
  </si>
  <si>
    <t>holders of the Company (RM)</t>
  </si>
  <si>
    <t>Equity holders of the Company</t>
  </si>
  <si>
    <t>Deposits, cash and bank balances</t>
  </si>
  <si>
    <t>Equity attributable to equity holders of the Company</t>
  </si>
  <si>
    <t>Cash and bank balances</t>
  </si>
  <si>
    <t>of the Company</t>
  </si>
  <si>
    <t>Deferred tax assets</t>
  </si>
  <si>
    <t xml:space="preserve">Irredeemable Convertible Unsecured Loan </t>
  </si>
  <si>
    <t>Long term borrowings</t>
  </si>
  <si>
    <t>Finance costs</t>
  </si>
  <si>
    <t>Payment of hire purchase liabilities</t>
  </si>
  <si>
    <t>Unaudited</t>
  </si>
  <si>
    <t>ICULS - Equity  Component</t>
  </si>
  <si>
    <t>Tax recoverable</t>
  </si>
  <si>
    <t>Cash and cash equivalents at beginning of the year</t>
  </si>
  <si>
    <t>At 1 April 2007</t>
  </si>
  <si>
    <t>Cash and cash equivalents at end of the period</t>
  </si>
  <si>
    <t>Net cash used in investing activities</t>
  </si>
  <si>
    <t>Proceeds from disposal of shares in a subsidiary</t>
  </si>
  <si>
    <t xml:space="preserve">Cash and cash equivalents at end of the financial period comprise the following: </t>
  </si>
  <si>
    <t>Proceeds from the issuance of ordinary shares</t>
  </si>
  <si>
    <t>Proceeds from disposal of plant and equipment</t>
  </si>
  <si>
    <t>Dividends paid to minority shareholders of a subsidiary</t>
  </si>
  <si>
    <t>Acquisition of plant and equipment and intangible assets</t>
  </si>
  <si>
    <t>N2</t>
  </si>
  <si>
    <t>Current Quarter</t>
  </si>
  <si>
    <t>Current Year to date</t>
  </si>
  <si>
    <t>31/12/07</t>
  </si>
  <si>
    <t>Provision for doubtful debt</t>
  </si>
  <si>
    <t>Provision For Doubtful Debt</t>
  </si>
  <si>
    <t xml:space="preserve">Revenue </t>
  </si>
  <si>
    <t xml:space="preserve">   Stocks ("ICULS") - equity component</t>
  </si>
  <si>
    <t>31.03.2008</t>
  </si>
  <si>
    <t>Proceeds from the issuance of ESOS</t>
  </si>
  <si>
    <t>Foreign exchange translation differences</t>
  </si>
  <si>
    <t>Issue of ordinary shares of a subsidiary to minority shareholders</t>
  </si>
  <si>
    <t>Foreign exchange reserve</t>
  </si>
  <si>
    <t>Total Equity</t>
  </si>
  <si>
    <t>&lt;-------------------------------Attributable to the equity holders of the Company-----------------------------------------&gt;</t>
  </si>
  <si>
    <t>&lt;------------------------------------------Non-distributable--------------------------------------------&gt;</t>
  </si>
  <si>
    <t>Expiry of unexercised warrants</t>
  </si>
  <si>
    <t xml:space="preserve">Deposits with licensed commercial banks </t>
  </si>
  <si>
    <t>Deposits with licensed investment bank</t>
  </si>
  <si>
    <t>At 1 April 2008</t>
  </si>
  <si>
    <t xml:space="preserve">Operating Expenses </t>
  </si>
  <si>
    <t xml:space="preserve">Other Operating Income </t>
  </si>
  <si>
    <t>Effect of exchange rate fluctuation</t>
  </si>
  <si>
    <t>Par value reduction</t>
  </si>
  <si>
    <t>Share premium reduction</t>
  </si>
  <si>
    <t>Issue of new ordinary shares pursuant to</t>
  </si>
  <si>
    <t xml:space="preserve">    the conversion of ICULS at RM0.38 each</t>
  </si>
  <si>
    <t xml:space="preserve">    the exercise of ESOS</t>
  </si>
  <si>
    <t xml:space="preserve">    the Rights Issue of Shares</t>
  </si>
  <si>
    <t>Expenses incurred in connection with issue</t>
  </si>
  <si>
    <t xml:space="preserve">    of shares</t>
  </si>
  <si>
    <t>Dividends paid to minority shareholder of a</t>
  </si>
  <si>
    <t xml:space="preserve">    subsidiary</t>
  </si>
  <si>
    <t>Tax refund</t>
  </si>
  <si>
    <t>Loss for the period</t>
  </si>
  <si>
    <t>Net (decrease) / increase in cash and cash equivalents</t>
  </si>
  <si>
    <t>[31/12/2008]</t>
  </si>
  <si>
    <t>[31/12/2007]</t>
  </si>
  <si>
    <t>AS AT 31 DECEMBER 2008</t>
  </si>
  <si>
    <t>31.12.2008</t>
  </si>
  <si>
    <t>At 31 December 2008</t>
  </si>
  <si>
    <t>At 31 December 2007</t>
  </si>
  <si>
    <t>31.12.2007</t>
  </si>
  <si>
    <t>Operating profit before working capital changes</t>
  </si>
  <si>
    <t>Cash used in operations</t>
  </si>
  <si>
    <t>Net cash used in operating activities</t>
  </si>
  <si>
    <t>Net cash (used in) / generated from financing activities</t>
  </si>
  <si>
    <t>Loss before tax</t>
  </si>
  <si>
    <t xml:space="preserve">Loss attributable </t>
  </si>
  <si>
    <t>Basic loss per share (sen)</t>
  </si>
  <si>
    <t>Loss after tax</t>
  </si>
  <si>
    <t>Loss per share :</t>
  </si>
  <si>
    <t>FOR THE THIRD QUARTER AND NINE MONTHS ENDED 31 DECEMBER 2008</t>
  </si>
  <si>
    <t>Nine Months Ended</t>
  </si>
  <si>
    <t>Profit / (Loss) before tax</t>
  </si>
  <si>
    <t>Profit / (Loss) from operations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</si>
</sst>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6"/>
      <name val="Arial"/>
      <family val="2"/>
    </font>
    <font>
      <sz val="16"/>
      <name val="Arial"/>
      <family val="2"/>
    </font>
    <font>
      <b/>
      <u val="single"/>
      <sz val="16"/>
      <name val="Arial"/>
      <family val="2"/>
    </font>
    <font>
      <u val="single"/>
      <sz val="16"/>
      <name val="Arial"/>
      <family val="2"/>
    </font>
    <font>
      <sz val="10"/>
      <color indexed="12"/>
      <name val="Arial"/>
      <family val="0"/>
    </font>
    <font>
      <b/>
      <i/>
      <sz val="10"/>
      <name val="Arial"/>
      <family val="2"/>
    </font>
    <font>
      <i/>
      <sz val="10"/>
      <name val="Arial"/>
      <family val="2"/>
    </font>
  </fonts>
  <fills count="2">
    <fill>
      <patternFill/>
    </fill>
    <fill>
      <patternFill patternType="gray125"/>
    </fill>
  </fills>
  <borders count="2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double"/>
    </border>
    <border>
      <left>
        <color indexed="63"/>
      </left>
      <right>
        <color indexed="63"/>
      </right>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181" fontId="0" fillId="0" borderId="0" xfId="0" applyNumberFormat="1" applyAlignment="1">
      <alignment/>
    </xf>
    <xf numFmtId="169" fontId="1" fillId="0" borderId="0" xfId="0" applyNumberFormat="1" applyFont="1" applyAlignment="1">
      <alignment horizontal="left"/>
    </xf>
    <xf numFmtId="181" fontId="1" fillId="0" borderId="0" xfId="0" applyNumberFormat="1" applyFont="1" applyAlignment="1">
      <alignment/>
    </xf>
    <xf numFmtId="181" fontId="0" fillId="0" borderId="0" xfId="0" applyNumberFormat="1" applyBorder="1" applyAlignment="1">
      <alignment/>
    </xf>
    <xf numFmtId="181" fontId="0" fillId="0" borderId="0" xfId="0" applyNumberFormat="1" applyBorder="1" applyAlignment="1">
      <alignment horizontal="center"/>
    </xf>
    <xf numFmtId="181" fontId="0" fillId="0" borderId="0" xfId="0" applyNumberFormat="1" applyAlignment="1">
      <alignment wrapText="1"/>
    </xf>
    <xf numFmtId="181" fontId="1" fillId="0" borderId="0" xfId="0" applyNumberFormat="1" applyFont="1" applyAlignment="1">
      <alignment wrapText="1"/>
    </xf>
    <xf numFmtId="181" fontId="0" fillId="0" borderId="0" xfId="0" applyNumberFormat="1" applyAlignment="1" quotePrefix="1">
      <alignment/>
    </xf>
    <xf numFmtId="0" fontId="0" fillId="0" borderId="0" xfId="0" applyFont="1" applyAlignment="1">
      <alignment/>
    </xf>
    <xf numFmtId="181" fontId="1" fillId="0" borderId="0" xfId="0" applyNumberFormat="1" applyFont="1" applyAlignment="1">
      <alignment horizontal="left"/>
    </xf>
    <xf numFmtId="169" fontId="0" fillId="0" borderId="1" xfId="0" applyNumberFormat="1" applyFill="1" applyBorder="1" applyAlignment="1">
      <alignment/>
    </xf>
    <xf numFmtId="169" fontId="0" fillId="0" borderId="2" xfId="0" applyNumberFormat="1" applyFill="1" applyBorder="1" applyAlignment="1">
      <alignment/>
    </xf>
    <xf numFmtId="169" fontId="0" fillId="0" borderId="1" xfId="15" applyNumberFormat="1" applyFill="1" applyBorder="1" applyAlignment="1" quotePrefix="1">
      <alignment horizontal="right"/>
    </xf>
    <xf numFmtId="169" fontId="0" fillId="0" borderId="1" xfId="0" applyNumberFormat="1" applyFill="1" applyBorder="1" applyAlignment="1" quotePrefix="1">
      <alignment horizontal="right"/>
    </xf>
    <xf numFmtId="169" fontId="0" fillId="0" borderId="3" xfId="0" applyNumberFormat="1" applyFill="1" applyBorder="1" applyAlignment="1">
      <alignment/>
    </xf>
    <xf numFmtId="183" fontId="0" fillId="0" borderId="1" xfId="0" applyNumberFormat="1" applyFill="1" applyBorder="1" applyAlignment="1">
      <alignment horizontal="right"/>
    </xf>
    <xf numFmtId="183" fontId="0" fillId="0" borderId="2" xfId="0" applyNumberFormat="1" applyFill="1" applyBorder="1" applyAlignment="1">
      <alignment horizontal="right"/>
    </xf>
    <xf numFmtId="169" fontId="0" fillId="0" borderId="0" xfId="0" applyNumberFormat="1" applyFill="1" applyAlignment="1">
      <alignment horizontal="right"/>
    </xf>
    <xf numFmtId="181" fontId="0" fillId="0" borderId="2" xfId="0" applyNumberFormat="1" applyFill="1" applyBorder="1" applyAlignment="1">
      <alignment horizontal="center"/>
    </xf>
    <xf numFmtId="181" fontId="0" fillId="0" borderId="4" xfId="0" applyNumberFormat="1" applyFill="1" applyBorder="1" applyAlignment="1">
      <alignment/>
    </xf>
    <xf numFmtId="181" fontId="0" fillId="0" borderId="4" xfId="0" applyNumberFormat="1" applyFill="1" applyBorder="1" applyAlignment="1" quotePrefix="1">
      <alignment horizontal="right"/>
    </xf>
    <xf numFmtId="181" fontId="0" fillId="0" borderId="2" xfId="0" applyNumberFormat="1" applyFill="1" applyBorder="1" applyAlignment="1">
      <alignment/>
    </xf>
    <xf numFmtId="181" fontId="0" fillId="0" borderId="0" xfId="0" applyNumberFormat="1" applyFill="1" applyBorder="1" applyAlignment="1">
      <alignment/>
    </xf>
    <xf numFmtId="181" fontId="1" fillId="0" borderId="0" xfId="0" applyNumberFormat="1" applyFont="1" applyFill="1" applyBorder="1" applyAlignment="1">
      <alignment/>
    </xf>
    <xf numFmtId="181" fontId="1" fillId="0" borderId="0" xfId="0" applyNumberFormat="1" applyFont="1" applyFill="1" applyBorder="1" applyAlignment="1">
      <alignment wrapText="1"/>
    </xf>
    <xf numFmtId="181" fontId="0" fillId="0" borderId="0" xfId="0" applyNumberFormat="1" applyFill="1" applyAlignment="1">
      <alignment/>
    </xf>
    <xf numFmtId="181" fontId="1" fillId="0" borderId="0" xfId="0" applyNumberFormat="1" applyFont="1" applyFill="1" applyAlignment="1">
      <alignment horizontal="center"/>
    </xf>
    <xf numFmtId="181" fontId="1" fillId="0" borderId="0" xfId="0" applyNumberFormat="1" applyFont="1" applyFill="1" applyAlignment="1">
      <alignment/>
    </xf>
    <xf numFmtId="181" fontId="0" fillId="0" borderId="5" xfId="0" applyNumberFormat="1" applyFill="1" applyBorder="1" applyAlignment="1">
      <alignment/>
    </xf>
    <xf numFmtId="181" fontId="1" fillId="0" borderId="6" xfId="0" applyNumberFormat="1" applyFont="1" applyFill="1" applyBorder="1" applyAlignment="1">
      <alignment/>
    </xf>
    <xf numFmtId="181" fontId="1" fillId="0" borderId="7" xfId="0" applyNumberFormat="1" applyFont="1" applyFill="1" applyBorder="1" applyAlignment="1">
      <alignment/>
    </xf>
    <xf numFmtId="181" fontId="0" fillId="0" borderId="8" xfId="0" applyNumberFormat="1" applyFill="1" applyBorder="1" applyAlignment="1">
      <alignment/>
    </xf>
    <xf numFmtId="181" fontId="0" fillId="0" borderId="9" xfId="0" applyNumberFormat="1" applyFill="1" applyBorder="1" applyAlignment="1">
      <alignment/>
    </xf>
    <xf numFmtId="181" fontId="0" fillId="0" borderId="10" xfId="0" applyNumberFormat="1" applyFill="1" applyBorder="1" applyAlignment="1">
      <alignment/>
    </xf>
    <xf numFmtId="181" fontId="0" fillId="0" borderId="3" xfId="0" applyNumberFormat="1" applyFill="1" applyBorder="1" applyAlignment="1">
      <alignment/>
    </xf>
    <xf numFmtId="169" fontId="5" fillId="0" borderId="0" xfId="0" applyNumberFormat="1" applyFont="1" applyFill="1" applyAlignment="1">
      <alignment/>
    </xf>
    <xf numFmtId="9" fontId="5" fillId="0" borderId="0" xfId="21" applyFont="1" applyFill="1" applyAlignment="1">
      <alignment/>
    </xf>
    <xf numFmtId="169" fontId="6" fillId="0" borderId="0" xfId="0" applyNumberFormat="1" applyFont="1" applyFill="1" applyAlignment="1">
      <alignment/>
    </xf>
    <xf numFmtId="169" fontId="6" fillId="0" borderId="0" xfId="0" applyNumberFormat="1" applyFont="1" applyFill="1" applyBorder="1" applyAlignment="1">
      <alignment/>
    </xf>
    <xf numFmtId="169" fontId="5" fillId="0" borderId="0" xfId="0" applyNumberFormat="1" applyFont="1" applyFill="1" applyBorder="1" applyAlignment="1">
      <alignment/>
    </xf>
    <xf numFmtId="169" fontId="6" fillId="0" borderId="0" xfId="15" applyNumberFormat="1" applyFont="1" applyFill="1" applyAlignment="1">
      <alignment/>
    </xf>
    <xf numFmtId="169" fontId="5" fillId="0" borderId="7" xfId="0" applyNumberFormat="1" applyFont="1" applyFill="1" applyBorder="1" applyAlignment="1">
      <alignment/>
    </xf>
    <xf numFmtId="181" fontId="1" fillId="0" borderId="6" xfId="0" applyNumberFormat="1" applyFont="1" applyFill="1" applyBorder="1" applyAlignment="1">
      <alignment wrapText="1"/>
    </xf>
    <xf numFmtId="169" fontId="0" fillId="0" borderId="11" xfId="0" applyNumberFormat="1" applyFill="1" applyBorder="1" applyAlignment="1">
      <alignmen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181" fontId="0" fillId="0" borderId="3" xfId="0" applyNumberFormat="1" applyFill="1" applyBorder="1" applyAlignment="1" quotePrefix="1">
      <alignment horizontal="right"/>
    </xf>
    <xf numFmtId="183" fontId="0" fillId="0" borderId="10" xfId="0" applyNumberFormat="1" applyFill="1" applyBorder="1" applyAlignment="1">
      <alignment horizontal="right"/>
    </xf>
    <xf numFmtId="181" fontId="0" fillId="0" borderId="1" xfId="0" applyNumberFormat="1" applyFill="1" applyBorder="1" applyAlignment="1">
      <alignment/>
    </xf>
    <xf numFmtId="181" fontId="0" fillId="0" borderId="1" xfId="0" applyNumberFormat="1" applyFill="1" applyBorder="1" applyAlignment="1" quotePrefix="1">
      <alignment horizontal="right"/>
    </xf>
    <xf numFmtId="181" fontId="0" fillId="0" borderId="11" xfId="0" applyNumberFormat="1" applyFill="1" applyBorder="1" applyAlignment="1">
      <alignment/>
    </xf>
    <xf numFmtId="181" fontId="0" fillId="0" borderId="0" xfId="0" applyNumberFormat="1" applyFill="1" applyAlignment="1">
      <alignment horizontal="right"/>
    </xf>
    <xf numFmtId="181" fontId="0" fillId="0" borderId="10" xfId="0" applyNumberFormat="1" applyFill="1" applyBorder="1" applyAlignment="1">
      <alignment horizontal="right"/>
    </xf>
    <xf numFmtId="181" fontId="0" fillId="0" borderId="0" xfId="0" applyNumberFormat="1" applyFont="1" applyFill="1" applyAlignment="1">
      <alignment/>
    </xf>
    <xf numFmtId="181" fontId="0" fillId="0" borderId="6" xfId="0" applyNumberFormat="1" applyFont="1" applyFill="1" applyBorder="1" applyAlignment="1">
      <alignment/>
    </xf>
    <xf numFmtId="181" fontId="0" fillId="0" borderId="12" xfId="0" applyNumberFormat="1" applyFont="1" applyFill="1" applyBorder="1" applyAlignment="1">
      <alignment/>
    </xf>
    <xf numFmtId="181" fontId="0" fillId="0" borderId="0" xfId="0" applyNumberFormat="1" applyFont="1" applyFill="1" applyBorder="1" applyAlignment="1">
      <alignment/>
    </xf>
    <xf numFmtId="181" fontId="0" fillId="0" borderId="5" xfId="0" applyNumberFormat="1" applyFont="1" applyFill="1" applyBorder="1" applyAlignment="1">
      <alignment/>
    </xf>
    <xf numFmtId="181" fontId="0" fillId="0" borderId="0" xfId="15" applyNumberFormat="1" applyFill="1" applyAlignment="1">
      <alignment/>
    </xf>
    <xf numFmtId="43" fontId="0" fillId="0" borderId="13" xfId="15" applyFill="1" applyBorder="1" applyAlignment="1">
      <alignment/>
    </xf>
    <xf numFmtId="169" fontId="0" fillId="0" borderId="0" xfId="0" applyNumberFormat="1" applyFill="1" applyAlignment="1">
      <alignment/>
    </xf>
    <xf numFmtId="181" fontId="0" fillId="0" borderId="3" xfId="0" applyNumberFormat="1" applyFill="1" applyBorder="1" applyAlignment="1">
      <alignment horizontal="center"/>
    </xf>
    <xf numFmtId="181" fontId="0" fillId="0" borderId="1" xfId="0" applyNumberFormat="1" applyFill="1" applyBorder="1" applyAlignment="1">
      <alignment horizontal="center"/>
    </xf>
    <xf numFmtId="183" fontId="0" fillId="0" borderId="14" xfId="0" applyNumberFormat="1" applyFill="1" applyBorder="1" applyAlignment="1">
      <alignment horizontal="right"/>
    </xf>
    <xf numFmtId="181" fontId="0" fillId="0" borderId="0" xfId="0" applyNumberFormat="1" applyFill="1" applyAlignment="1">
      <alignment horizontal="center"/>
    </xf>
    <xf numFmtId="181" fontId="0" fillId="0" borderId="0" xfId="0" applyNumberFormat="1" applyFill="1" applyBorder="1" applyAlignment="1" quotePrefix="1">
      <alignment horizontal="right"/>
    </xf>
    <xf numFmtId="181" fontId="0" fillId="0" borderId="0" xfId="0" applyNumberFormat="1" applyFill="1" applyBorder="1" applyAlignment="1">
      <alignment horizontal="center"/>
    </xf>
    <xf numFmtId="181" fontId="0" fillId="0" borderId="0" xfId="0" applyNumberFormat="1" applyFill="1" applyBorder="1" applyAlignment="1">
      <alignment horizontal="right"/>
    </xf>
    <xf numFmtId="181" fontId="1" fillId="0" borderId="0" xfId="0" applyNumberFormat="1" applyFont="1" applyFill="1" applyBorder="1" applyAlignment="1">
      <alignment horizontal="center"/>
    </xf>
    <xf numFmtId="181" fontId="0" fillId="0" borderId="15" xfId="0" applyNumberFormat="1" applyFill="1" applyBorder="1" applyAlignment="1">
      <alignment/>
    </xf>
    <xf numFmtId="43" fontId="1" fillId="0" borderId="0" xfId="15" applyFont="1" applyAlignment="1">
      <alignment/>
    </xf>
    <xf numFmtId="181" fontId="9" fillId="0" borderId="0" xfId="0" applyNumberFormat="1" applyFont="1" applyFill="1" applyAlignment="1">
      <alignment/>
    </xf>
    <xf numFmtId="181" fontId="1" fillId="0" borderId="0" xfId="0" applyNumberFormat="1" applyFont="1" applyFill="1" applyAlignment="1">
      <alignment horizontal="right"/>
    </xf>
    <xf numFmtId="181" fontId="0" fillId="0" borderId="0" xfId="0" applyNumberFormat="1" applyFont="1" applyFill="1" applyAlignment="1">
      <alignment horizontal="right"/>
    </xf>
    <xf numFmtId="181" fontId="0" fillId="0" borderId="5" xfId="0" applyNumberFormat="1" applyFont="1" applyFill="1" applyBorder="1" applyAlignment="1">
      <alignment horizontal="right"/>
    </xf>
    <xf numFmtId="181" fontId="1" fillId="0" borderId="0" xfId="0" applyNumberFormat="1" applyFont="1" applyAlignment="1" quotePrefix="1">
      <alignment horizontal="left"/>
    </xf>
    <xf numFmtId="169" fontId="0" fillId="0" borderId="5" xfId="0" applyNumberFormat="1" applyFill="1" applyBorder="1" applyAlignment="1">
      <alignment/>
    </xf>
    <xf numFmtId="169" fontId="0" fillId="0" borderId="0" xfId="0" applyNumberFormat="1" applyFill="1" applyBorder="1" applyAlignment="1">
      <alignment horizontal="right"/>
    </xf>
    <xf numFmtId="169" fontId="0" fillId="0" borderId="0" xfId="0" applyNumberFormat="1" applyFill="1" applyBorder="1" applyAlignment="1">
      <alignment/>
    </xf>
    <xf numFmtId="181" fontId="0" fillId="0" borderId="4" xfId="0" applyNumberFormat="1" applyFont="1" applyFill="1" applyBorder="1" applyAlignment="1" quotePrefix="1">
      <alignment horizontal="right"/>
    </xf>
    <xf numFmtId="181" fontId="0" fillId="0" borderId="8" xfId="0" applyNumberFormat="1" applyFill="1" applyBorder="1" applyAlignment="1">
      <alignment horizontal="center"/>
    </xf>
    <xf numFmtId="181" fontId="0" fillId="0" borderId="10" xfId="0" applyNumberFormat="1" applyFill="1" applyBorder="1" applyAlignment="1">
      <alignment horizontal="center"/>
    </xf>
    <xf numFmtId="169" fontId="1" fillId="0" borderId="0" xfId="0" applyNumberFormat="1" applyFont="1" applyFill="1" applyAlignment="1">
      <alignment horizontal="left"/>
    </xf>
    <xf numFmtId="181" fontId="1" fillId="0" borderId="0" xfId="0" applyNumberFormat="1" applyFont="1" applyFill="1" applyAlignment="1">
      <alignment horizontal="left"/>
    </xf>
    <xf numFmtId="181" fontId="0" fillId="0" borderId="16" xfId="0" applyNumberFormat="1" applyFill="1" applyBorder="1" applyAlignment="1">
      <alignment horizontal="center"/>
    </xf>
    <xf numFmtId="181" fontId="0" fillId="0" borderId="4" xfId="0" applyNumberFormat="1" applyFill="1" applyBorder="1" applyAlignment="1">
      <alignment horizontal="center"/>
    </xf>
    <xf numFmtId="181" fontId="0" fillId="0" borderId="8" xfId="0" applyNumberFormat="1" applyFill="1" applyBorder="1" applyAlignment="1" quotePrefix="1">
      <alignment horizontal="left"/>
    </xf>
    <xf numFmtId="181" fontId="0" fillId="0" borderId="0" xfId="21" applyNumberFormat="1" applyFill="1" applyAlignment="1">
      <alignment/>
    </xf>
    <xf numFmtId="181" fontId="0" fillId="0" borderId="0" xfId="15" applyNumberFormat="1" applyFill="1" applyBorder="1" applyAlignment="1">
      <alignment/>
    </xf>
    <xf numFmtId="169" fontId="0" fillId="0" borderId="0" xfId="0" applyNumberFormat="1" applyFill="1" applyAlignment="1">
      <alignment horizontal="center"/>
    </xf>
    <xf numFmtId="43" fontId="0" fillId="0" borderId="0" xfId="15" applyFill="1" applyAlignment="1">
      <alignment/>
    </xf>
    <xf numFmtId="169" fontId="1" fillId="0" borderId="0" xfId="0" applyNumberFormat="1" applyFont="1" applyFill="1" applyAlignment="1">
      <alignment/>
    </xf>
    <xf numFmtId="169" fontId="0" fillId="0" borderId="0" xfId="0" applyNumberFormat="1" applyFill="1" applyBorder="1" applyAlignment="1">
      <alignment horizontal="center"/>
    </xf>
    <xf numFmtId="169" fontId="0" fillId="0" borderId="8" xfId="0" applyNumberFormat="1" applyFill="1" applyBorder="1" applyAlignment="1">
      <alignment/>
    </xf>
    <xf numFmtId="169" fontId="0" fillId="0" borderId="9" xfId="0" applyNumberFormat="1" applyFill="1" applyBorder="1" applyAlignment="1">
      <alignment/>
    </xf>
    <xf numFmtId="169" fontId="0" fillId="0" borderId="17" xfId="0" applyNumberFormat="1" applyFill="1" applyBorder="1" applyAlignment="1">
      <alignment horizontal="center"/>
    </xf>
    <xf numFmtId="169" fontId="0" fillId="0" borderId="16" xfId="0" applyNumberFormat="1" applyFill="1" applyBorder="1" applyAlignment="1">
      <alignment/>
    </xf>
    <xf numFmtId="169" fontId="0" fillId="0" borderId="18" xfId="0" applyNumberFormat="1" applyFill="1" applyBorder="1" applyAlignment="1">
      <alignment horizontal="center"/>
    </xf>
    <xf numFmtId="169" fontId="0" fillId="0" borderId="3" xfId="0" applyNumberFormat="1" applyFill="1" applyBorder="1" applyAlignment="1">
      <alignment horizontal="center"/>
    </xf>
    <xf numFmtId="169" fontId="0" fillId="0" borderId="1" xfId="0" applyNumberFormat="1" applyFill="1" applyBorder="1" applyAlignment="1">
      <alignment horizontal="center"/>
    </xf>
    <xf numFmtId="169" fontId="0" fillId="0" borderId="10" xfId="0" applyNumberFormat="1" applyFill="1" applyBorder="1" applyAlignment="1">
      <alignment/>
    </xf>
    <xf numFmtId="169" fontId="0" fillId="0" borderId="14" xfId="0" applyNumberFormat="1" applyFill="1" applyBorder="1" applyAlignment="1">
      <alignment horizontal="center"/>
    </xf>
    <xf numFmtId="169" fontId="0" fillId="0" borderId="2" xfId="0" applyNumberFormat="1" applyFill="1" applyBorder="1" applyAlignment="1">
      <alignment horizontal="center"/>
    </xf>
    <xf numFmtId="169" fontId="0" fillId="0" borderId="8" xfId="0" applyNumberFormat="1" applyFill="1" applyBorder="1" applyAlignment="1" quotePrefix="1">
      <alignment horizontal="left"/>
    </xf>
    <xf numFmtId="169" fontId="0" fillId="0" borderId="9" xfId="0" applyNumberFormat="1" applyFill="1" applyBorder="1" applyAlignment="1" quotePrefix="1">
      <alignment horizontal="left"/>
    </xf>
    <xf numFmtId="9" fontId="0" fillId="0" borderId="0" xfId="21" applyFill="1" applyAlignment="1">
      <alignment/>
    </xf>
    <xf numFmtId="169" fontId="0" fillId="0" borderId="16" xfId="16" applyNumberFormat="1" applyFont="1" applyFill="1" applyBorder="1" applyAlignment="1" quotePrefix="1">
      <alignment horizontal="left"/>
    </xf>
    <xf numFmtId="169" fontId="0" fillId="0" borderId="0" xfId="16" applyNumberFormat="1" applyFont="1" applyFill="1" applyBorder="1" applyAlignment="1" quotePrefix="1">
      <alignment horizontal="left"/>
    </xf>
    <xf numFmtId="169" fontId="0" fillId="0" borderId="18" xfId="16" applyNumberFormat="1" applyFill="1" applyBorder="1" applyAlignment="1">
      <alignment horizontal="center"/>
    </xf>
    <xf numFmtId="169" fontId="0" fillId="0" borderId="16" xfId="0" applyNumberFormat="1" applyFill="1" applyBorder="1" applyAlignment="1">
      <alignment horizontal="left"/>
    </xf>
    <xf numFmtId="169" fontId="0" fillId="0" borderId="0" xfId="0" applyNumberFormat="1" applyFill="1" applyBorder="1" applyAlignment="1">
      <alignment horizontal="left"/>
    </xf>
    <xf numFmtId="169" fontId="0" fillId="0" borderId="16" xfId="0" applyNumberFormat="1" applyFill="1" applyBorder="1" applyAlignment="1" quotePrefix="1">
      <alignment/>
    </xf>
    <xf numFmtId="169" fontId="0" fillId="0" borderId="0" xfId="0" applyNumberFormat="1" applyFill="1" applyBorder="1" applyAlignment="1" quotePrefix="1">
      <alignment/>
    </xf>
    <xf numFmtId="169" fontId="0" fillId="0" borderId="18" xfId="0" applyNumberFormat="1" applyFill="1" applyBorder="1" applyAlignment="1" quotePrefix="1">
      <alignment horizontal="center"/>
    </xf>
    <xf numFmtId="169" fontId="10" fillId="0" borderId="0" xfId="0" applyNumberFormat="1" applyFont="1" applyFill="1" applyBorder="1" applyAlignment="1">
      <alignment/>
    </xf>
    <xf numFmtId="169" fontId="11" fillId="0" borderId="0" xfId="0" applyNumberFormat="1" applyFont="1" applyFill="1" applyBorder="1" applyAlignment="1">
      <alignment/>
    </xf>
    <xf numFmtId="169" fontId="11" fillId="0" borderId="0" xfId="0" applyNumberFormat="1" applyFont="1" applyFill="1" applyAlignment="1" quotePrefix="1">
      <alignment horizontal="left"/>
    </xf>
    <xf numFmtId="169" fontId="0" fillId="0" borderId="0" xfId="0" applyNumberFormat="1" applyFill="1" applyBorder="1" applyAlignment="1" quotePrefix="1">
      <alignment horizontal="right"/>
    </xf>
    <xf numFmtId="169" fontId="11" fillId="0" borderId="0" xfId="0" applyNumberFormat="1" applyFont="1" applyFill="1" applyBorder="1" applyAlignment="1">
      <alignment horizontal="right"/>
    </xf>
    <xf numFmtId="169" fontId="10" fillId="0" borderId="0" xfId="0" applyNumberFormat="1" applyFont="1" applyFill="1" applyBorder="1" applyAlignment="1">
      <alignment horizontal="left"/>
    </xf>
    <xf numFmtId="169" fontId="11" fillId="0" borderId="0" xfId="0" applyNumberFormat="1" applyFont="1" applyFill="1" applyBorder="1" applyAlignment="1" quotePrefix="1">
      <alignment horizontal="left"/>
    </xf>
    <xf numFmtId="169" fontId="11" fillId="0" borderId="0" xfId="0" applyNumberFormat="1" applyFont="1" applyFill="1" applyBorder="1" applyAlignment="1">
      <alignment horizontal="left"/>
    </xf>
    <xf numFmtId="169" fontId="11" fillId="0" borderId="0" xfId="0" applyNumberFormat="1" applyFont="1" applyFill="1" applyAlignment="1">
      <alignment/>
    </xf>
    <xf numFmtId="169" fontId="0" fillId="0" borderId="0" xfId="0" applyNumberFormat="1" applyFill="1" applyAlignment="1" quotePrefix="1">
      <alignment horizontal="right"/>
    </xf>
    <xf numFmtId="169" fontId="10" fillId="0" borderId="0" xfId="0" applyNumberFormat="1" applyFont="1" applyFill="1" applyAlignment="1">
      <alignment/>
    </xf>
    <xf numFmtId="169" fontId="11" fillId="0" borderId="0" xfId="0" applyNumberFormat="1" applyFont="1" applyFill="1" applyAlignment="1">
      <alignment horizontal="right"/>
    </xf>
    <xf numFmtId="169" fontId="0" fillId="0" borderId="0" xfId="0" applyNumberFormat="1" applyFill="1" applyAlignment="1">
      <alignment horizontal="left" indent="1"/>
    </xf>
    <xf numFmtId="169" fontId="0" fillId="0" borderId="0" xfId="0" applyNumberFormat="1" applyFont="1" applyFill="1" applyAlignment="1">
      <alignment/>
    </xf>
    <xf numFmtId="0" fontId="0" fillId="0" borderId="0" xfId="0" applyNumberFormat="1" applyFill="1" applyAlignment="1">
      <alignment horizontal="left" indent="1"/>
    </xf>
    <xf numFmtId="0" fontId="0" fillId="0" borderId="0" xfId="0" applyNumberFormat="1" applyFill="1" applyAlignment="1">
      <alignment horizontal="left" wrapText="1" indent="1"/>
    </xf>
    <xf numFmtId="169" fontId="0" fillId="0" borderId="0" xfId="0" applyNumberFormat="1" applyFill="1" applyAlignment="1">
      <alignment wrapText="1"/>
    </xf>
    <xf numFmtId="169" fontId="0" fillId="0" borderId="0" xfId="0" applyNumberFormat="1" applyFill="1" applyAlignment="1">
      <alignment horizontal="right" wrapText="1"/>
    </xf>
    <xf numFmtId="169" fontId="0" fillId="0" borderId="0" xfId="0" applyNumberFormat="1" applyFill="1" applyAlignment="1" quotePrefix="1">
      <alignment horizontal="left" wrapText="1"/>
    </xf>
    <xf numFmtId="0" fontId="1" fillId="0" borderId="0" xfId="0" applyNumberFormat="1" applyFont="1" applyFill="1" applyAlignment="1">
      <alignment/>
    </xf>
    <xf numFmtId="0" fontId="0" fillId="0" borderId="0" xfId="0" applyNumberFormat="1" applyFont="1" applyFill="1" applyAlignment="1">
      <alignment horizontal="left" indent="1"/>
    </xf>
    <xf numFmtId="169" fontId="8" fillId="0" borderId="0" xfId="0" applyNumberFormat="1" applyFont="1" applyFill="1" applyAlignment="1">
      <alignment/>
    </xf>
    <xf numFmtId="181" fontId="0" fillId="0" borderId="0" xfId="0" applyNumberFormat="1" applyBorder="1" applyAlignment="1">
      <alignment horizontal="right"/>
    </xf>
    <xf numFmtId="181" fontId="0" fillId="0" borderId="1" xfId="0" applyNumberFormat="1" applyFont="1" applyFill="1" applyBorder="1" applyAlignment="1" quotePrefix="1">
      <alignment horizontal="right"/>
    </xf>
    <xf numFmtId="169" fontId="1" fillId="0" borderId="0" xfId="0" applyNumberFormat="1" applyFont="1" applyFill="1" applyAlignment="1">
      <alignment horizontal="right"/>
    </xf>
    <xf numFmtId="169" fontId="1" fillId="0" borderId="0" xfId="0" applyNumberFormat="1" applyFont="1" applyFill="1" applyAlignment="1">
      <alignment horizontal="center"/>
    </xf>
    <xf numFmtId="169" fontId="0" fillId="0" borderId="6" xfId="0" applyNumberFormat="1" applyFont="1" applyFill="1" applyBorder="1" applyAlignment="1">
      <alignment/>
    </xf>
    <xf numFmtId="169" fontId="0" fillId="0" borderId="12" xfId="0" applyNumberFormat="1" applyFont="1" applyFill="1" applyBorder="1" applyAlignment="1">
      <alignment/>
    </xf>
    <xf numFmtId="169" fontId="0" fillId="0" borderId="0" xfId="0" applyNumberFormat="1" applyFont="1" applyFill="1" applyBorder="1" applyAlignment="1">
      <alignment/>
    </xf>
    <xf numFmtId="169" fontId="0" fillId="0" borderId="5" xfId="0" applyNumberFormat="1" applyFont="1" applyFill="1" applyBorder="1" applyAlignment="1">
      <alignment/>
    </xf>
    <xf numFmtId="169" fontId="5" fillId="0" borderId="0" xfId="0" applyNumberFormat="1" applyFont="1" applyFill="1" applyAlignment="1">
      <alignment horizontal="left"/>
    </xf>
    <xf numFmtId="181" fontId="5" fillId="0" borderId="0" xfId="0" applyNumberFormat="1" applyFont="1" applyFill="1" applyAlignment="1">
      <alignment horizontal="left"/>
    </xf>
    <xf numFmtId="169" fontId="5" fillId="0" borderId="0" xfId="0" applyNumberFormat="1" applyFont="1" applyFill="1" applyAlignment="1">
      <alignment horizontal="center"/>
    </xf>
    <xf numFmtId="169" fontId="5" fillId="0" borderId="0" xfId="0" applyNumberFormat="1" applyFont="1" applyFill="1" applyAlignment="1">
      <alignment horizontal="center" wrapText="1"/>
    </xf>
    <xf numFmtId="169" fontId="5" fillId="0" borderId="0" xfId="0" applyNumberFormat="1" applyFont="1" applyFill="1" applyAlignment="1" quotePrefix="1">
      <alignment/>
    </xf>
    <xf numFmtId="169" fontId="5" fillId="0" borderId="0" xfId="0" applyNumberFormat="1" applyFont="1" applyFill="1" applyAlignment="1">
      <alignment/>
    </xf>
    <xf numFmtId="169" fontId="6" fillId="0" borderId="0" xfId="0" applyNumberFormat="1" applyFont="1" applyFill="1" applyAlignment="1">
      <alignment/>
    </xf>
    <xf numFmtId="169" fontId="7" fillId="0" borderId="0" xfId="0" applyNumberFormat="1" applyFont="1" applyFill="1" applyAlignment="1">
      <alignment horizontal="left"/>
    </xf>
    <xf numFmtId="169" fontId="5" fillId="0" borderId="0" xfId="0" applyNumberFormat="1" applyFont="1" applyFill="1" applyAlignment="1">
      <alignment wrapText="1"/>
    </xf>
    <xf numFmtId="169" fontId="5" fillId="0" borderId="0" xfId="0" applyNumberFormat="1" applyFont="1" applyFill="1" applyAlignment="1">
      <alignment horizontal="right" wrapText="1"/>
    </xf>
    <xf numFmtId="181" fontId="0" fillId="0" borderId="16" xfId="0" applyNumberFormat="1" applyFill="1" applyBorder="1" applyAlignment="1" quotePrefix="1">
      <alignment horizontal="left"/>
    </xf>
    <xf numFmtId="181" fontId="0" fillId="0" borderId="18" xfId="0" applyNumberFormat="1" applyFill="1" applyBorder="1" applyAlignment="1" quotePrefix="1">
      <alignment horizontal="left"/>
    </xf>
    <xf numFmtId="181" fontId="0" fillId="0" borderId="17" xfId="0" applyNumberFormat="1" applyFill="1" applyBorder="1" applyAlignment="1">
      <alignment horizontal="center"/>
    </xf>
    <xf numFmtId="181" fontId="0" fillId="0" borderId="10" xfId="0" applyNumberFormat="1" applyFill="1" applyBorder="1" applyAlignment="1">
      <alignment horizontal="center"/>
    </xf>
    <xf numFmtId="181" fontId="1" fillId="0" borderId="8" xfId="0" applyNumberFormat="1" applyFont="1" applyFill="1" applyBorder="1" applyAlignment="1">
      <alignment horizontal="center"/>
    </xf>
    <xf numFmtId="181" fontId="1" fillId="0" borderId="17" xfId="0" applyNumberFormat="1" applyFont="1" applyFill="1" applyBorder="1" applyAlignment="1">
      <alignment horizontal="center"/>
    </xf>
    <xf numFmtId="181" fontId="1" fillId="0" borderId="19" xfId="0" applyNumberFormat="1" applyFont="1" applyFill="1" applyBorder="1" applyAlignment="1">
      <alignment horizontal="center"/>
    </xf>
    <xf numFmtId="181" fontId="1" fillId="0" borderId="20" xfId="0" applyNumberFormat="1" applyFont="1" applyFill="1" applyBorder="1" applyAlignment="1">
      <alignment horizontal="center"/>
    </xf>
    <xf numFmtId="181" fontId="0" fillId="0" borderId="3" xfId="0" applyNumberFormat="1" applyFill="1" applyBorder="1" applyAlignment="1">
      <alignment horizontal="right"/>
    </xf>
    <xf numFmtId="181" fontId="0" fillId="0" borderId="1" xfId="0" applyNumberFormat="1" applyFill="1" applyBorder="1" applyAlignment="1">
      <alignment horizontal="right"/>
    </xf>
    <xf numFmtId="181" fontId="0" fillId="0" borderId="2" xfId="0" applyNumberFormat="1" applyFill="1" applyBorder="1" applyAlignment="1">
      <alignment horizontal="right"/>
    </xf>
    <xf numFmtId="183" fontId="0" fillId="0" borderId="17" xfId="15" applyNumberFormat="1" applyFill="1" applyBorder="1" applyAlignment="1">
      <alignment horizontal="right"/>
    </xf>
    <xf numFmtId="183" fontId="0" fillId="0" borderId="1" xfId="15" applyNumberFormat="1" applyFill="1" applyBorder="1" applyAlignment="1">
      <alignment horizontal="right"/>
    </xf>
    <xf numFmtId="183" fontId="0" fillId="0" borderId="3" xfId="15" applyNumberFormat="1" applyFill="1" applyBorder="1" applyAlignment="1">
      <alignment horizontal="right"/>
    </xf>
    <xf numFmtId="181" fontId="0" fillId="0" borderId="3" xfId="0" applyNumberFormat="1" applyFill="1" applyBorder="1" applyAlignment="1">
      <alignment horizontal="center"/>
    </xf>
    <xf numFmtId="181" fontId="0" fillId="0" borderId="2" xfId="0" applyNumberFormat="1" applyFill="1" applyBorder="1" applyAlignment="1">
      <alignment horizontal="center"/>
    </xf>
    <xf numFmtId="181" fontId="0" fillId="0" borderId="8" xfId="0" applyNumberFormat="1" applyFill="1" applyBorder="1" applyAlignment="1">
      <alignment horizontal="center"/>
    </xf>
    <xf numFmtId="181" fontId="0" fillId="0" borderId="14" xfId="0" applyNumberFormat="1" applyFill="1" applyBorder="1" applyAlignment="1">
      <alignment horizontal="center"/>
    </xf>
    <xf numFmtId="171" fontId="0" fillId="0" borderId="8" xfId="0" applyNumberFormat="1" applyFill="1" applyBorder="1" applyAlignment="1">
      <alignment horizontal="right"/>
    </xf>
    <xf numFmtId="0" fontId="0" fillId="0" borderId="17" xfId="0" applyFill="1" applyBorder="1" applyAlignment="1">
      <alignment/>
    </xf>
    <xf numFmtId="171" fontId="0" fillId="0" borderId="16" xfId="0" applyNumberFormat="1" applyFill="1" applyBorder="1" applyAlignment="1">
      <alignment horizontal="right"/>
    </xf>
    <xf numFmtId="0" fontId="0" fillId="0" borderId="18" xfId="0" applyFill="1" applyBorder="1" applyAlignment="1">
      <alignment/>
    </xf>
    <xf numFmtId="0" fontId="0" fillId="0" borderId="10" xfId="0" applyFill="1" applyBorder="1" applyAlignment="1">
      <alignment/>
    </xf>
    <xf numFmtId="0" fontId="0" fillId="0" borderId="14" xfId="0" applyFill="1" applyBorder="1" applyAlignment="1">
      <alignment/>
    </xf>
    <xf numFmtId="169" fontId="0" fillId="0" borderId="8" xfId="0" applyNumberFormat="1" applyFill="1" applyBorder="1" applyAlignment="1">
      <alignment horizontal="center"/>
    </xf>
    <xf numFmtId="169" fontId="0" fillId="0" borderId="9" xfId="0" applyNumberFormat="1" applyFill="1" applyBorder="1" applyAlignment="1">
      <alignment horizontal="center"/>
    </xf>
    <xf numFmtId="169" fontId="0" fillId="0" borderId="17" xfId="0" applyNumberFormat="1" applyFill="1" applyBorder="1" applyAlignment="1">
      <alignment horizontal="center"/>
    </xf>
    <xf numFmtId="169" fontId="0" fillId="0" borderId="10" xfId="0" applyNumberFormat="1" applyFill="1" applyBorder="1" applyAlignment="1">
      <alignment horizontal="center"/>
    </xf>
    <xf numFmtId="169" fontId="0" fillId="0" borderId="5" xfId="0" applyNumberFormat="1" applyFill="1" applyBorder="1" applyAlignment="1">
      <alignment horizontal="center"/>
    </xf>
    <xf numFmtId="169" fontId="0" fillId="0" borderId="14" xfId="0" applyNumberFormat="1" applyFill="1" applyBorder="1" applyAlignment="1">
      <alignment horizontal="center"/>
    </xf>
    <xf numFmtId="169" fontId="1" fillId="0" borderId="8" xfId="0" applyNumberFormat="1" applyFont="1" applyFill="1" applyBorder="1" applyAlignment="1">
      <alignment horizontal="center"/>
    </xf>
    <xf numFmtId="169" fontId="1" fillId="0" borderId="17" xfId="0" applyNumberFormat="1" applyFont="1" applyFill="1" applyBorder="1" applyAlignment="1">
      <alignment horizontal="center"/>
    </xf>
    <xf numFmtId="169" fontId="1" fillId="0" borderId="10" xfId="0" applyNumberFormat="1" applyFont="1" applyFill="1" applyBorder="1" applyAlignment="1">
      <alignment horizontal="center"/>
    </xf>
    <xf numFmtId="169" fontId="1" fillId="0" borderId="14" xfId="0" applyNumberFormat="1" applyFont="1" applyFill="1" applyBorder="1" applyAlignment="1">
      <alignment horizontal="center"/>
    </xf>
    <xf numFmtId="169" fontId="1" fillId="0" borderId="19" xfId="0" applyNumberFormat="1" applyFont="1" applyFill="1" applyBorder="1" applyAlignment="1">
      <alignment horizontal="center"/>
    </xf>
    <xf numFmtId="169" fontId="1" fillId="0" borderId="20" xfId="0" applyNumberFormat="1" applyFont="1" applyFill="1" applyBorder="1" applyAlignment="1">
      <alignment horizontal="center"/>
    </xf>
    <xf numFmtId="183" fontId="0" fillId="0" borderId="8" xfId="0" applyNumberFormat="1" applyFill="1" applyBorder="1" applyAlignment="1">
      <alignment horizontal="right"/>
    </xf>
    <xf numFmtId="183" fontId="0" fillId="0" borderId="17" xfId="0" applyNumberFormat="1" applyFill="1" applyBorder="1" applyAlignment="1">
      <alignment horizontal="right"/>
    </xf>
    <xf numFmtId="169" fontId="5" fillId="0" borderId="0" xfId="0" applyNumberFormat="1" applyFont="1" applyFill="1" applyAlignment="1" quotePrefix="1">
      <alignment horizontal="center"/>
    </xf>
    <xf numFmtId="169" fontId="5" fillId="0" borderId="0" xfId="0" applyNumberFormat="1" applyFont="1" applyFill="1" applyAlignment="1">
      <alignment horizontal="center"/>
    </xf>
    <xf numFmtId="181" fontId="1"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71</xdr:row>
      <xdr:rowOff>9525</xdr:rowOff>
    </xdr:from>
    <xdr:to>
      <xdr:col>8</xdr:col>
      <xdr:colOff>1381125</xdr:colOff>
      <xdr:row>73</xdr:row>
      <xdr:rowOff>133350</xdr:rowOff>
    </xdr:to>
    <xdr:sp>
      <xdr:nvSpPr>
        <xdr:cNvPr id="1" name="TextBox 2"/>
        <xdr:cNvSpPr txBox="1">
          <a:spLocks noChangeArrowheads="1"/>
        </xdr:cNvSpPr>
      </xdr:nvSpPr>
      <xdr:spPr>
        <a:xfrm>
          <a:off x="771525" y="11496675"/>
          <a:ext cx="8086725" cy="4476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The  provision for doubtful debt relates to an advance extended to the above project which has been discontinued in the current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57"/>
  <sheetViews>
    <sheetView tabSelected="1" zoomScale="90" zoomScaleNormal="90" workbookViewId="0" topLeftCell="A1">
      <selection activeCell="C15" sqref="C15"/>
    </sheetView>
  </sheetViews>
  <sheetFormatPr defaultColWidth="9.140625" defaultRowHeight="12.75"/>
  <cols>
    <col min="1" max="1" width="8.140625" style="65" customWidth="1"/>
    <col min="2" max="2" width="27.140625" style="26" customWidth="1"/>
    <col min="3" max="3" width="17.57421875" style="26" customWidth="1"/>
    <col min="4" max="4" width="18.421875" style="26" customWidth="1"/>
    <col min="5" max="5" width="16.8515625" style="26" customWidth="1"/>
    <col min="6" max="6" width="19.8515625" style="26" customWidth="1"/>
    <col min="7" max="7" width="9.140625" style="26" customWidth="1"/>
    <col min="8" max="8" width="10.28125" style="26" bestFit="1" customWidth="1"/>
    <col min="9" max="16384" width="9.140625" style="26" customWidth="1"/>
  </cols>
  <sheetData>
    <row r="1" ht="12.75">
      <c r="A1" s="83" t="s">
        <v>52</v>
      </c>
    </row>
    <row r="2" ht="12.75">
      <c r="A2" s="27"/>
    </row>
    <row r="3" ht="12.75">
      <c r="A3" s="28" t="s">
        <v>56</v>
      </c>
    </row>
    <row r="4" ht="12.75">
      <c r="A4" s="84" t="s">
        <v>158</v>
      </c>
    </row>
    <row r="5" ht="12.75">
      <c r="A5" s="28"/>
    </row>
    <row r="6" ht="12.75">
      <c r="A6" s="84"/>
    </row>
    <row r="7" spans="1:6" ht="12.75">
      <c r="A7" s="81"/>
      <c r="B7" s="33"/>
      <c r="C7" s="159" t="s">
        <v>1</v>
      </c>
      <c r="D7" s="160"/>
      <c r="E7" s="161" t="s">
        <v>2</v>
      </c>
      <c r="F7" s="162"/>
    </row>
    <row r="8" spans="1:6" ht="12.75">
      <c r="A8" s="85"/>
      <c r="B8" s="23"/>
      <c r="C8" s="62" t="s">
        <v>3</v>
      </c>
      <c r="D8" s="62" t="s">
        <v>4</v>
      </c>
      <c r="E8" s="62" t="s">
        <v>3</v>
      </c>
      <c r="F8" s="62" t="s">
        <v>4</v>
      </c>
    </row>
    <row r="9" spans="1:6" ht="12.75">
      <c r="A9" s="85"/>
      <c r="B9" s="23"/>
      <c r="C9" s="63" t="s">
        <v>46</v>
      </c>
      <c r="D9" s="63" t="s">
        <v>5</v>
      </c>
      <c r="E9" s="63" t="s">
        <v>47</v>
      </c>
      <c r="F9" s="63" t="s">
        <v>5</v>
      </c>
    </row>
    <row r="10" spans="1:6" ht="12.75">
      <c r="A10" s="85"/>
      <c r="B10" s="23"/>
      <c r="C10" s="63"/>
      <c r="D10" s="63" t="s">
        <v>6</v>
      </c>
      <c r="E10" s="63"/>
      <c r="F10" s="63" t="s">
        <v>7</v>
      </c>
    </row>
    <row r="11" spans="1:6" ht="12.75">
      <c r="A11" s="85"/>
      <c r="B11" s="23"/>
      <c r="C11" s="49"/>
      <c r="D11" s="49"/>
      <c r="E11" s="49"/>
      <c r="F11" s="49"/>
    </row>
    <row r="12" spans="1:6" ht="12.75">
      <c r="A12" s="85"/>
      <c r="B12" s="23"/>
      <c r="C12" s="63" t="s">
        <v>142</v>
      </c>
      <c r="D12" s="63" t="s">
        <v>143</v>
      </c>
      <c r="E12" s="63" t="str">
        <f>C12</f>
        <v>[31/12/2008]</v>
      </c>
      <c r="F12" s="63" t="str">
        <f>D12</f>
        <v>[31/12/2007]</v>
      </c>
    </row>
    <row r="13" spans="1:6" ht="12.75">
      <c r="A13" s="82"/>
      <c r="B13" s="29"/>
      <c r="C13" s="19" t="s">
        <v>8</v>
      </c>
      <c r="D13" s="19" t="s">
        <v>8</v>
      </c>
      <c r="E13" s="19" t="s">
        <v>8</v>
      </c>
      <c r="F13" s="19" t="s">
        <v>8</v>
      </c>
    </row>
    <row r="14" spans="1:8" ht="12.75">
      <c r="A14" s="86">
        <v>1</v>
      </c>
      <c r="B14" s="20" t="s">
        <v>9</v>
      </c>
      <c r="C14" s="20">
        <f>'CPL(2)'!F14</f>
        <v>18761</v>
      </c>
      <c r="D14" s="20">
        <f>'CPL(2)'!G14</f>
        <v>15053</v>
      </c>
      <c r="E14" s="20">
        <f>'CPL(2)'!H14</f>
        <v>43613</v>
      </c>
      <c r="F14" s="20">
        <f>'CPL(2)'!I14</f>
        <v>52223</v>
      </c>
      <c r="H14" s="59"/>
    </row>
    <row r="15" spans="1:6" ht="12.75">
      <c r="A15" s="62">
        <v>2</v>
      </c>
      <c r="B15" s="97" t="s">
        <v>160</v>
      </c>
      <c r="C15" s="21">
        <f>'CPL(2)'!F25</f>
        <v>538</v>
      </c>
      <c r="D15" s="21">
        <f>'CPL(2)'!G25</f>
        <v>-4937</v>
      </c>
      <c r="E15" s="21">
        <f>'CPL(2)'!H25</f>
        <v>-427</v>
      </c>
      <c r="F15" s="21">
        <f>'CPL(2)'!I25</f>
        <v>-4230</v>
      </c>
    </row>
    <row r="16" spans="1:6" ht="12.75">
      <c r="A16" s="62">
        <v>3</v>
      </c>
      <c r="B16" s="87" t="s">
        <v>140</v>
      </c>
      <c r="C16" s="47">
        <f>'CPL(2)'!F29</f>
        <v>-185</v>
      </c>
      <c r="D16" s="47">
        <f>'CPL(2)'!G29</f>
        <v>-4986</v>
      </c>
      <c r="E16" s="47">
        <f>'CPL(2)'!H29</f>
        <v>-1181</v>
      </c>
      <c r="F16" s="47">
        <f>'CPL(2)'!I29</f>
        <v>-4175</v>
      </c>
    </row>
    <row r="17" spans="1:6" ht="12.75">
      <c r="A17" s="62">
        <v>4</v>
      </c>
      <c r="B17" s="35" t="s">
        <v>154</v>
      </c>
      <c r="C17" s="163">
        <f>'CPL(2)'!F33</f>
        <v>-273</v>
      </c>
      <c r="D17" s="163">
        <f>'CPL(2)'!G33</f>
        <v>-4582</v>
      </c>
      <c r="E17" s="163">
        <f>'CPL(2)'!H33</f>
        <v>-759</v>
      </c>
      <c r="F17" s="163">
        <f>'CPL(2)'!I33</f>
        <v>-3840</v>
      </c>
    </row>
    <row r="18" spans="1:6" ht="12.75">
      <c r="A18" s="63"/>
      <c r="B18" s="49" t="s">
        <v>74</v>
      </c>
      <c r="C18" s="164"/>
      <c r="D18" s="164"/>
      <c r="E18" s="164"/>
      <c r="F18" s="164"/>
    </row>
    <row r="19" spans="1:6" ht="12.75">
      <c r="A19" s="19"/>
      <c r="B19" s="22" t="s">
        <v>87</v>
      </c>
      <c r="C19" s="165"/>
      <c r="D19" s="165"/>
      <c r="E19" s="165"/>
      <c r="F19" s="165"/>
    </row>
    <row r="20" spans="1:6" ht="12.75">
      <c r="A20" s="62"/>
      <c r="B20" s="156"/>
      <c r="C20" s="166">
        <f>'CPL(2)'!F40</f>
        <v>-0.08</v>
      </c>
      <c r="D20" s="168">
        <f>'CPL(2)'!G40</f>
        <v>-1.29</v>
      </c>
      <c r="E20" s="168">
        <f>'CPL(2)'!H40</f>
        <v>-0.21</v>
      </c>
      <c r="F20" s="168">
        <f>'CPL(2)'!I40</f>
        <v>-1.98</v>
      </c>
    </row>
    <row r="21" spans="1:6" ht="12.75">
      <c r="A21" s="19">
        <v>5</v>
      </c>
      <c r="B21" s="155" t="s">
        <v>155</v>
      </c>
      <c r="C21" s="167"/>
      <c r="D21" s="167"/>
      <c r="E21" s="167"/>
      <c r="F21" s="167"/>
    </row>
    <row r="22" spans="1:6" ht="12.75">
      <c r="A22" s="81">
        <v>6</v>
      </c>
      <c r="B22" s="32" t="s">
        <v>76</v>
      </c>
      <c r="C22" s="32">
        <v>0</v>
      </c>
      <c r="D22" s="35">
        <v>0</v>
      </c>
      <c r="E22" s="33">
        <v>0</v>
      </c>
      <c r="F22" s="35">
        <v>0</v>
      </c>
    </row>
    <row r="23" spans="1:6" ht="12.75">
      <c r="A23" s="82"/>
      <c r="B23" s="22" t="s">
        <v>75</v>
      </c>
      <c r="C23" s="34"/>
      <c r="D23" s="22"/>
      <c r="E23" s="34"/>
      <c r="F23" s="22"/>
    </row>
    <row r="24" spans="1:6" ht="12.75">
      <c r="A24" s="169"/>
      <c r="B24" s="169"/>
      <c r="C24" s="171" t="s">
        <v>53</v>
      </c>
      <c r="D24" s="157"/>
      <c r="E24" s="171" t="s">
        <v>10</v>
      </c>
      <c r="F24" s="157"/>
    </row>
    <row r="25" spans="1:6" ht="12.75">
      <c r="A25" s="170"/>
      <c r="B25" s="170"/>
      <c r="C25" s="158"/>
      <c r="D25" s="172"/>
      <c r="E25" s="158" t="s">
        <v>11</v>
      </c>
      <c r="F25" s="172"/>
    </row>
    <row r="26" spans="1:6" ht="12.75">
      <c r="A26" s="62">
        <v>7</v>
      </c>
      <c r="B26" s="35" t="s">
        <v>72</v>
      </c>
      <c r="C26" s="173">
        <f>CBS!D54</f>
        <v>0.16</v>
      </c>
      <c r="D26" s="174"/>
      <c r="E26" s="173">
        <f>CBS!E54</f>
        <v>0.17</v>
      </c>
      <c r="F26" s="174"/>
    </row>
    <row r="27" spans="1:6" ht="12.75">
      <c r="A27" s="63"/>
      <c r="B27" s="49" t="s">
        <v>73</v>
      </c>
      <c r="C27" s="175"/>
      <c r="D27" s="176"/>
      <c r="E27" s="175"/>
      <c r="F27" s="176"/>
    </row>
    <row r="28" spans="1:6" ht="12.75">
      <c r="A28" s="19"/>
      <c r="B28" s="22" t="s">
        <v>82</v>
      </c>
      <c r="C28" s="177"/>
      <c r="D28" s="178"/>
      <c r="E28" s="177"/>
      <c r="F28" s="178"/>
    </row>
    <row r="29" spans="3:6" ht="12.75">
      <c r="C29" s="65"/>
      <c r="D29" s="65"/>
      <c r="E29" s="65"/>
      <c r="F29" s="65"/>
    </row>
    <row r="30" spans="3:6" ht="12.75">
      <c r="C30" s="65"/>
      <c r="D30" s="65"/>
      <c r="E30" s="65"/>
      <c r="F30" s="65"/>
    </row>
    <row r="31" spans="3:6" ht="12.75">
      <c r="C31" s="65"/>
      <c r="D31" s="65"/>
      <c r="E31" s="65"/>
      <c r="F31" s="65"/>
    </row>
    <row r="32" spans="1:6" ht="12.75">
      <c r="A32" s="28" t="s">
        <v>57</v>
      </c>
      <c r="C32" s="65"/>
      <c r="D32" s="65"/>
      <c r="E32" s="65"/>
      <c r="F32" s="65"/>
    </row>
    <row r="34" spans="1:6" ht="12.75">
      <c r="A34" s="81"/>
      <c r="B34" s="33"/>
      <c r="C34" s="159" t="s">
        <v>1</v>
      </c>
      <c r="D34" s="160"/>
      <c r="E34" s="161" t="s">
        <v>2</v>
      </c>
      <c r="F34" s="162"/>
    </row>
    <row r="35" spans="1:6" ht="12.75">
      <c r="A35" s="85"/>
      <c r="B35" s="23"/>
      <c r="C35" s="62" t="s">
        <v>3</v>
      </c>
      <c r="D35" s="62" t="s">
        <v>4</v>
      </c>
      <c r="E35" s="62" t="s">
        <v>3</v>
      </c>
      <c r="F35" s="62" t="s">
        <v>4</v>
      </c>
    </row>
    <row r="36" spans="1:6" ht="12.75">
      <c r="A36" s="85"/>
      <c r="B36" s="23"/>
      <c r="C36" s="63" t="s">
        <v>46</v>
      </c>
      <c r="D36" s="63" t="s">
        <v>5</v>
      </c>
      <c r="E36" s="63" t="s">
        <v>47</v>
      </c>
      <c r="F36" s="63" t="s">
        <v>5</v>
      </c>
    </row>
    <row r="37" spans="1:6" ht="12.75">
      <c r="A37" s="85"/>
      <c r="B37" s="23"/>
      <c r="C37" s="63"/>
      <c r="D37" s="63" t="s">
        <v>6</v>
      </c>
      <c r="E37" s="63"/>
      <c r="F37" s="63" t="s">
        <v>7</v>
      </c>
    </row>
    <row r="38" spans="1:6" ht="12.75">
      <c r="A38" s="85"/>
      <c r="B38" s="23"/>
      <c r="C38" s="49"/>
      <c r="D38" s="49"/>
      <c r="E38" s="49"/>
      <c r="F38" s="49"/>
    </row>
    <row r="39" spans="1:6" ht="12.75">
      <c r="A39" s="85"/>
      <c r="B39" s="23"/>
      <c r="C39" s="63" t="str">
        <f>C12</f>
        <v>[31/12/2008]</v>
      </c>
      <c r="D39" s="63" t="str">
        <f>D12</f>
        <v>[31/12/2007]</v>
      </c>
      <c r="E39" s="63" t="str">
        <f>E12</f>
        <v>[31/12/2008]</v>
      </c>
      <c r="F39" s="63" t="str">
        <f>F12</f>
        <v>[31/12/2007]</v>
      </c>
    </row>
    <row r="40" spans="1:6" ht="12.75">
      <c r="A40" s="82"/>
      <c r="B40" s="29"/>
      <c r="C40" s="19" t="s">
        <v>8</v>
      </c>
      <c r="D40" s="19" t="s">
        <v>8</v>
      </c>
      <c r="E40" s="19" t="s">
        <v>8</v>
      </c>
      <c r="F40" s="19" t="s">
        <v>8</v>
      </c>
    </row>
    <row r="41" spans="1:8" ht="12.75">
      <c r="A41" s="62">
        <v>1</v>
      </c>
      <c r="B41" s="32" t="s">
        <v>12</v>
      </c>
      <c r="C41" s="21">
        <v>200</v>
      </c>
      <c r="D41" s="21">
        <v>212</v>
      </c>
      <c r="E41" s="21">
        <v>721</v>
      </c>
      <c r="F41" s="21">
        <v>217</v>
      </c>
      <c r="H41" s="88"/>
    </row>
    <row r="42" spans="1:6" ht="12.75">
      <c r="A42" s="86">
        <v>2</v>
      </c>
      <c r="B42" s="20" t="s">
        <v>13</v>
      </c>
      <c r="C42" s="21">
        <v>36</v>
      </c>
      <c r="D42" s="21">
        <v>116</v>
      </c>
      <c r="E42" s="80">
        <v>229</v>
      </c>
      <c r="F42" s="21">
        <v>939</v>
      </c>
    </row>
    <row r="43" spans="1:8" s="23" customFormat="1" ht="12.75">
      <c r="A43" s="67"/>
      <c r="C43" s="66"/>
      <c r="D43" s="66"/>
      <c r="E43" s="66"/>
      <c r="F43" s="66"/>
      <c r="H43" s="89"/>
    </row>
    <row r="44" spans="1:6" s="23" customFormat="1" ht="12.75">
      <c r="A44" s="67"/>
      <c r="C44" s="66"/>
      <c r="D44" s="66"/>
      <c r="E44" s="66"/>
      <c r="F44" s="66"/>
    </row>
    <row r="45" spans="1:6" s="23" customFormat="1" ht="12.75">
      <c r="A45" s="67"/>
      <c r="C45" s="67"/>
      <c r="D45" s="67"/>
      <c r="E45" s="67"/>
      <c r="F45" s="67"/>
    </row>
    <row r="46" spans="1:6" s="23" customFormat="1" ht="12.75">
      <c r="A46" s="67"/>
      <c r="C46" s="67"/>
      <c r="D46" s="67"/>
      <c r="E46" s="67"/>
      <c r="F46" s="67"/>
    </row>
    <row r="47" spans="1:6" s="23" customFormat="1" ht="12.75">
      <c r="A47" s="67"/>
      <c r="C47" s="68"/>
      <c r="D47" s="68"/>
      <c r="E47" s="68"/>
      <c r="F47" s="68"/>
    </row>
    <row r="48" spans="1:6" s="23" customFormat="1" ht="12.75">
      <c r="A48" s="67"/>
      <c r="C48" s="68"/>
      <c r="D48" s="68"/>
      <c r="E48" s="68"/>
      <c r="F48" s="68"/>
    </row>
    <row r="49" spans="1:6" s="23" customFormat="1" ht="12.75">
      <c r="A49" s="67"/>
      <c r="C49" s="69"/>
      <c r="D49" s="69"/>
      <c r="E49" s="69"/>
      <c r="F49" s="69"/>
    </row>
    <row r="50" spans="1:6" s="23" customFormat="1" ht="12.75">
      <c r="A50" s="67"/>
      <c r="C50" s="69"/>
      <c r="D50" s="69"/>
      <c r="E50" s="69"/>
      <c r="F50" s="69"/>
    </row>
    <row r="51" spans="1:6" s="23" customFormat="1" ht="12.75">
      <c r="A51" s="67"/>
      <c r="C51" s="67"/>
      <c r="D51" s="67"/>
      <c r="E51" s="67"/>
      <c r="F51" s="67"/>
    </row>
    <row r="52" spans="1:6" s="23" customFormat="1" ht="12.75">
      <c r="A52" s="67"/>
      <c r="C52" s="68"/>
      <c r="D52" s="68"/>
      <c r="E52" s="68"/>
      <c r="F52" s="68"/>
    </row>
    <row r="53" spans="3:6" ht="12.75">
      <c r="C53" s="52"/>
      <c r="D53" s="52"/>
      <c r="E53" s="52"/>
      <c r="F53" s="52"/>
    </row>
    <row r="54" spans="3:6" ht="12.75">
      <c r="C54" s="52"/>
      <c r="D54" s="52"/>
      <c r="E54" s="52"/>
      <c r="F54" s="52"/>
    </row>
    <row r="55" spans="3:6" ht="12.75">
      <c r="C55" s="52"/>
      <c r="D55" s="52"/>
      <c r="E55" s="52"/>
      <c r="F55" s="52"/>
    </row>
    <row r="56" spans="3:6" ht="12.75">
      <c r="C56" s="52"/>
      <c r="D56" s="52"/>
      <c r="E56" s="52"/>
      <c r="F56" s="52"/>
    </row>
    <row r="57" spans="3:6" ht="12.75">
      <c r="C57" s="52"/>
      <c r="D57" s="52"/>
      <c r="E57" s="52"/>
      <c r="F57" s="52"/>
    </row>
  </sheetData>
  <mergeCells count="20">
    <mergeCell ref="C34:D34"/>
    <mergeCell ref="E34:F34"/>
    <mergeCell ref="C26:D28"/>
    <mergeCell ref="E26:F28"/>
    <mergeCell ref="A24:A25"/>
    <mergeCell ref="B24:B25"/>
    <mergeCell ref="C24:D24"/>
    <mergeCell ref="E24:F24"/>
    <mergeCell ref="C25:D25"/>
    <mergeCell ref="E25:F25"/>
    <mergeCell ref="C20:C21"/>
    <mergeCell ref="D20:D21"/>
    <mergeCell ref="E20:E21"/>
    <mergeCell ref="F20:F21"/>
    <mergeCell ref="C7:D7"/>
    <mergeCell ref="E7:F7"/>
    <mergeCell ref="C17:C19"/>
    <mergeCell ref="D17:D19"/>
    <mergeCell ref="E17:E19"/>
    <mergeCell ref="F17:F19"/>
  </mergeCells>
  <printOptions/>
  <pageMargins left="0.75" right="0.75" top="1" bottom="1" header="0.5" footer="0.5"/>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N71"/>
  <sheetViews>
    <sheetView view="pageBreakPreview" zoomScaleNormal="80" zoomScaleSheetLayoutView="100" workbookViewId="0" topLeftCell="A1">
      <pane xSplit="5" ySplit="13" topLeftCell="F14" activePane="bottomRight" state="frozen"/>
      <selection pane="topLeft" activeCell="F14" sqref="F14"/>
      <selection pane="topRight" activeCell="F14" sqref="F14"/>
      <selection pane="bottomLeft" activeCell="F14" sqref="F14"/>
      <selection pane="bottomRight" activeCell="H16" sqref="H16"/>
    </sheetView>
  </sheetViews>
  <sheetFormatPr defaultColWidth="9.140625" defaultRowHeight="12.75"/>
  <cols>
    <col min="1" max="1" width="4.7109375" style="90" customWidth="1"/>
    <col min="2" max="2" width="7.00390625" style="61" customWidth="1"/>
    <col min="3" max="3" width="23.7109375" style="61" customWidth="1"/>
    <col min="4" max="4" width="13.421875" style="61" customWidth="1"/>
    <col min="5" max="5" width="6.8515625" style="90" customWidth="1"/>
    <col min="6" max="6" width="17.57421875" style="61" customWidth="1"/>
    <col min="7" max="7" width="19.8515625" style="61" customWidth="1"/>
    <col min="8" max="8" width="19.00390625" style="26" customWidth="1"/>
    <col min="9" max="9" width="20.8515625" style="61" customWidth="1"/>
    <col min="10" max="10" width="9.140625" style="61" customWidth="1"/>
    <col min="11" max="11" width="11.28125" style="91" bestFit="1" customWidth="1"/>
    <col min="12" max="16384" width="9.140625" style="61" customWidth="1"/>
  </cols>
  <sheetData>
    <row r="1" spans="2:4" ht="12.75">
      <c r="B1" s="83" t="s">
        <v>52</v>
      </c>
      <c r="C1" s="83"/>
      <c r="D1" s="83"/>
    </row>
    <row r="2" spans="2:4" ht="12.75">
      <c r="B2" s="83"/>
      <c r="C2" s="83"/>
      <c r="D2" s="83"/>
    </row>
    <row r="3" spans="2:4" ht="12.75">
      <c r="B3" s="83" t="s">
        <v>0</v>
      </c>
      <c r="C3" s="83"/>
      <c r="D3" s="83"/>
    </row>
    <row r="4" spans="2:4" ht="12.75">
      <c r="B4" s="84" t="str">
        <f>CPL!A4</f>
        <v>FOR THE THIRD QUARTER AND NINE MONTHS ENDED 31 DECEMBER 2008</v>
      </c>
      <c r="C4" s="84"/>
      <c r="D4" s="84"/>
    </row>
    <row r="5" spans="2:4" ht="12.75">
      <c r="B5" s="92"/>
      <c r="C5" s="92"/>
      <c r="D5" s="92"/>
    </row>
    <row r="6" ht="12.75">
      <c r="A6" s="83"/>
    </row>
    <row r="7" spans="1:9" ht="12.75">
      <c r="A7" s="93"/>
      <c r="B7" s="94"/>
      <c r="C7" s="95"/>
      <c r="D7" s="95"/>
      <c r="E7" s="96"/>
      <c r="F7" s="185" t="s">
        <v>1</v>
      </c>
      <c r="G7" s="186"/>
      <c r="H7" s="189" t="s">
        <v>2</v>
      </c>
      <c r="I7" s="190"/>
    </row>
    <row r="8" spans="1:9" ht="12.75">
      <c r="A8" s="93"/>
      <c r="B8" s="97"/>
      <c r="C8" s="79"/>
      <c r="D8" s="79"/>
      <c r="E8" s="98"/>
      <c r="F8" s="99" t="s">
        <v>3</v>
      </c>
      <c r="G8" s="99" t="s">
        <v>4</v>
      </c>
      <c r="H8" s="62" t="s">
        <v>3</v>
      </c>
      <c r="I8" s="99" t="s">
        <v>4</v>
      </c>
    </row>
    <row r="9" spans="1:9" ht="12.75">
      <c r="A9" s="93"/>
      <c r="B9" s="97"/>
      <c r="C9" s="79"/>
      <c r="D9" s="79"/>
      <c r="E9" s="98"/>
      <c r="F9" s="100" t="s">
        <v>46</v>
      </c>
      <c r="G9" s="100" t="s">
        <v>5</v>
      </c>
      <c r="H9" s="63" t="s">
        <v>47</v>
      </c>
      <c r="I9" s="100" t="s">
        <v>5</v>
      </c>
    </row>
    <row r="10" spans="1:9" ht="12.75">
      <c r="A10" s="93"/>
      <c r="B10" s="97"/>
      <c r="C10" s="79"/>
      <c r="D10" s="79"/>
      <c r="E10" s="98"/>
      <c r="F10" s="100"/>
      <c r="G10" s="100" t="s">
        <v>6</v>
      </c>
      <c r="H10" s="63"/>
      <c r="I10" s="100" t="s">
        <v>7</v>
      </c>
    </row>
    <row r="11" spans="1:9" ht="12.75">
      <c r="A11" s="93"/>
      <c r="B11" s="97"/>
      <c r="C11" s="79"/>
      <c r="D11" s="79"/>
      <c r="E11" s="98"/>
      <c r="F11" s="11"/>
      <c r="G11" s="11"/>
      <c r="H11" s="49"/>
      <c r="I11" s="11"/>
    </row>
    <row r="12" spans="1:9" ht="12.75">
      <c r="A12" s="93"/>
      <c r="B12" s="97"/>
      <c r="C12" s="79"/>
      <c r="D12" s="79"/>
      <c r="E12" s="98"/>
      <c r="F12" s="63" t="str">
        <f>CPL!C12</f>
        <v>[31/12/2008]</v>
      </c>
      <c r="G12" s="63" t="str">
        <f>CPL!D12</f>
        <v>[31/12/2007]</v>
      </c>
      <c r="H12" s="63" t="str">
        <f>CPL!E12</f>
        <v>[31/12/2008]</v>
      </c>
      <c r="I12" s="63" t="str">
        <f>CPL!F12</f>
        <v>[31/12/2007]</v>
      </c>
    </row>
    <row r="13" spans="1:9" ht="12.75">
      <c r="A13" s="93"/>
      <c r="B13" s="101"/>
      <c r="C13" s="77"/>
      <c r="D13" s="77"/>
      <c r="E13" s="102"/>
      <c r="F13" s="103" t="s">
        <v>8</v>
      </c>
      <c r="G13" s="103" t="s">
        <v>8</v>
      </c>
      <c r="H13" s="19" t="s">
        <v>8</v>
      </c>
      <c r="I13" s="103" t="s">
        <v>8</v>
      </c>
    </row>
    <row r="14" spans="2:14" ht="12.75">
      <c r="B14" s="104" t="s">
        <v>112</v>
      </c>
      <c r="C14" s="105"/>
      <c r="D14" s="105"/>
      <c r="E14" s="96"/>
      <c r="F14" s="11">
        <v>18761</v>
      </c>
      <c r="G14" s="11">
        <v>15053</v>
      </c>
      <c r="H14" s="49">
        <v>43613</v>
      </c>
      <c r="I14" s="49">
        <v>52223</v>
      </c>
      <c r="J14" s="106"/>
      <c r="N14" s="106"/>
    </row>
    <row r="15" spans="2:9" ht="12.75">
      <c r="B15" s="97"/>
      <c r="C15" s="79"/>
      <c r="D15" s="79"/>
      <c r="E15" s="98"/>
      <c r="F15" s="11"/>
      <c r="G15" s="11"/>
      <c r="H15" s="49"/>
      <c r="I15" s="49"/>
    </row>
    <row r="16" spans="2:14" ht="12.75">
      <c r="B16" s="107" t="s">
        <v>126</v>
      </c>
      <c r="C16" s="108"/>
      <c r="D16" s="108"/>
      <c r="E16" s="109"/>
      <c r="F16" s="11">
        <f>-11100-3044-3699-494-116-2857+104+2752</f>
        <v>-18454</v>
      </c>
      <c r="G16" s="11">
        <v>-20080</v>
      </c>
      <c r="H16" s="11">
        <f>-22354-9163-11778-1409-117-2857+104+2752</f>
        <v>-44822</v>
      </c>
      <c r="I16" s="49">
        <v>-56757</v>
      </c>
      <c r="N16" s="106"/>
    </row>
    <row r="17" spans="2:9" ht="12.75">
      <c r="B17" s="97"/>
      <c r="C17" s="79"/>
      <c r="D17" s="79"/>
      <c r="E17" s="98"/>
      <c r="F17" s="11"/>
      <c r="G17" s="11"/>
      <c r="H17" s="49"/>
      <c r="I17" s="49"/>
    </row>
    <row r="18" spans="2:9" ht="12.75">
      <c r="B18" s="97" t="s">
        <v>127</v>
      </c>
      <c r="C18" s="79"/>
      <c r="D18" s="79"/>
      <c r="E18" s="98"/>
      <c r="F18" s="11">
        <v>267</v>
      </c>
      <c r="G18" s="11">
        <v>206</v>
      </c>
      <c r="H18" s="49">
        <v>1011</v>
      </c>
      <c r="I18" s="49">
        <v>1299</v>
      </c>
    </row>
    <row r="19" spans="2:9" ht="12.75">
      <c r="B19" s="110"/>
      <c r="C19" s="111"/>
      <c r="D19" s="111"/>
      <c r="E19" s="98"/>
      <c r="F19" s="12"/>
      <c r="G19" s="12"/>
      <c r="H19" s="22"/>
      <c r="I19" s="12"/>
    </row>
    <row r="20" spans="2:9" ht="12.75">
      <c r="B20" s="97" t="s">
        <v>161</v>
      </c>
      <c r="C20" s="79"/>
      <c r="D20" s="79"/>
      <c r="E20" s="98"/>
      <c r="F20" s="13">
        <f>SUM(F14:F19)</f>
        <v>574</v>
      </c>
      <c r="G20" s="13">
        <f>SUM(G14:G19)</f>
        <v>-4821</v>
      </c>
      <c r="H20" s="13">
        <f>SUM(H14:H19)</f>
        <v>-198</v>
      </c>
      <c r="I20" s="13">
        <f>SUM(I14:I19)</f>
        <v>-3235</v>
      </c>
    </row>
    <row r="21" spans="2:9" ht="12.75">
      <c r="B21" s="97"/>
      <c r="C21" s="79"/>
      <c r="D21" s="79"/>
      <c r="E21" s="98"/>
      <c r="F21" s="11"/>
      <c r="G21" s="11"/>
      <c r="H21" s="49"/>
      <c r="I21" s="11"/>
    </row>
    <row r="22" spans="2:9" ht="12.75">
      <c r="B22" s="97" t="s">
        <v>91</v>
      </c>
      <c r="C22" s="79"/>
      <c r="D22" s="79"/>
      <c r="E22" s="98"/>
      <c r="F22" s="14">
        <v>-36</v>
      </c>
      <c r="G22" s="14">
        <v>-116</v>
      </c>
      <c r="H22" s="49">
        <v>-229</v>
      </c>
      <c r="I22" s="50">
        <v>-995</v>
      </c>
    </row>
    <row r="23" spans="2:9" ht="12.75">
      <c r="B23" s="97"/>
      <c r="C23" s="79"/>
      <c r="D23" s="79"/>
      <c r="E23" s="98"/>
      <c r="F23" s="12"/>
      <c r="G23" s="12"/>
      <c r="H23" s="22"/>
      <c r="I23" s="12"/>
    </row>
    <row r="24" spans="2:9" ht="12.75">
      <c r="B24" s="97"/>
      <c r="C24" s="79"/>
      <c r="D24" s="79"/>
      <c r="E24" s="98"/>
      <c r="F24" s="11"/>
      <c r="G24" s="11"/>
      <c r="H24" s="49"/>
      <c r="I24" s="11"/>
    </row>
    <row r="25" spans="2:14" ht="12.75">
      <c r="B25" s="97" t="s">
        <v>160</v>
      </c>
      <c r="C25" s="79"/>
      <c r="D25" s="79"/>
      <c r="E25" s="98"/>
      <c r="F25" s="14">
        <f>F20+F22</f>
        <v>538</v>
      </c>
      <c r="G25" s="14">
        <f>G20+G22</f>
        <v>-4937</v>
      </c>
      <c r="H25" s="50">
        <f>H20+H22</f>
        <v>-427</v>
      </c>
      <c r="I25" s="11">
        <f>I20+I22</f>
        <v>-4230</v>
      </c>
      <c r="J25" s="106"/>
      <c r="N25" s="106"/>
    </row>
    <row r="26" spans="2:9" ht="12.75">
      <c r="B26" s="97"/>
      <c r="C26" s="79"/>
      <c r="D26" s="79"/>
      <c r="E26" s="98"/>
      <c r="F26" s="11"/>
      <c r="G26" s="11"/>
      <c r="H26" s="49"/>
      <c r="I26" s="11"/>
    </row>
    <row r="27" spans="2:10" ht="12.75">
      <c r="B27" s="97" t="s">
        <v>14</v>
      </c>
      <c r="C27" s="79"/>
      <c r="D27" s="79"/>
      <c r="E27" s="98"/>
      <c r="F27" s="14">
        <f>-119-604</f>
        <v>-723</v>
      </c>
      <c r="G27" s="14">
        <v>-49</v>
      </c>
      <c r="H27" s="49">
        <f>-150-604</f>
        <v>-754</v>
      </c>
      <c r="I27" s="138">
        <v>55</v>
      </c>
      <c r="J27" s="106"/>
    </row>
    <row r="28" spans="2:9" ht="12.75">
      <c r="B28" s="97"/>
      <c r="C28" s="79"/>
      <c r="D28" s="79"/>
      <c r="E28" s="98"/>
      <c r="F28" s="12"/>
      <c r="G28" s="12"/>
      <c r="H28" s="22"/>
      <c r="I28" s="12"/>
    </row>
    <row r="29" spans="2:14" ht="12.75">
      <c r="B29" s="97" t="s">
        <v>156</v>
      </c>
      <c r="C29" s="79"/>
      <c r="D29" s="79"/>
      <c r="E29" s="98"/>
      <c r="F29" s="11">
        <f>F25+F27</f>
        <v>-185</v>
      </c>
      <c r="G29" s="11">
        <f>G25+G27</f>
        <v>-4986</v>
      </c>
      <c r="H29" s="49">
        <f>H25+H27</f>
        <v>-1181</v>
      </c>
      <c r="I29" s="11">
        <f>I25+I27</f>
        <v>-4175</v>
      </c>
      <c r="N29" s="106"/>
    </row>
    <row r="30" spans="2:9" ht="3" customHeight="1" thickBot="1">
      <c r="B30" s="97"/>
      <c r="C30" s="79"/>
      <c r="D30" s="79"/>
      <c r="E30" s="98"/>
      <c r="F30" s="44"/>
      <c r="G30" s="44"/>
      <c r="H30" s="51"/>
      <c r="I30" s="44"/>
    </row>
    <row r="31" spans="2:9" ht="13.5" thickTop="1">
      <c r="B31" s="97"/>
      <c r="C31" s="79"/>
      <c r="D31" s="79"/>
      <c r="E31" s="98"/>
      <c r="F31" s="11"/>
      <c r="G31" s="11"/>
      <c r="H31" s="49"/>
      <c r="I31" s="11"/>
    </row>
    <row r="32" spans="2:9" ht="12.75">
      <c r="B32" s="97" t="s">
        <v>80</v>
      </c>
      <c r="C32" s="79"/>
      <c r="D32" s="79"/>
      <c r="E32" s="98"/>
      <c r="F32" s="11"/>
      <c r="G32" s="11"/>
      <c r="H32" s="49"/>
      <c r="I32" s="11"/>
    </row>
    <row r="33" spans="2:9" ht="12.75">
      <c r="B33" s="97" t="s">
        <v>83</v>
      </c>
      <c r="C33" s="79"/>
      <c r="D33" s="79"/>
      <c r="E33" s="98"/>
      <c r="F33" s="11">
        <f>F35-F34</f>
        <v>-273</v>
      </c>
      <c r="G33" s="11">
        <v>-4582</v>
      </c>
      <c r="H33" s="49">
        <f>H35-H34</f>
        <v>-759</v>
      </c>
      <c r="I33" s="49">
        <v>-3840</v>
      </c>
    </row>
    <row r="34" spans="2:9" ht="12.75">
      <c r="B34" s="97" t="s">
        <v>15</v>
      </c>
      <c r="C34" s="79"/>
      <c r="D34" s="79"/>
      <c r="E34" s="98"/>
      <c r="F34" s="12">
        <v>88</v>
      </c>
      <c r="G34" s="12">
        <v>-404</v>
      </c>
      <c r="H34" s="49">
        <v>-422</v>
      </c>
      <c r="I34" s="22">
        <v>-335</v>
      </c>
    </row>
    <row r="35" spans="2:9" ht="13.5" thickBot="1">
      <c r="B35" s="97"/>
      <c r="C35" s="79"/>
      <c r="D35" s="79"/>
      <c r="E35" s="98"/>
      <c r="F35" s="44">
        <f>F29</f>
        <v>-185</v>
      </c>
      <c r="G35" s="44">
        <f>SUM(G33:G34)</f>
        <v>-4986</v>
      </c>
      <c r="H35" s="70">
        <f>H29</f>
        <v>-1181</v>
      </c>
      <c r="I35" s="44">
        <f>SUM(I33:I34)</f>
        <v>-4175</v>
      </c>
    </row>
    <row r="36" spans="2:9" ht="13.5" thickTop="1">
      <c r="B36" s="97"/>
      <c r="C36" s="79"/>
      <c r="D36" s="79"/>
      <c r="E36" s="98"/>
      <c r="F36" s="11"/>
      <c r="G36" s="11"/>
      <c r="H36" s="49"/>
      <c r="I36" s="11"/>
    </row>
    <row r="37" spans="2:9" ht="12.75">
      <c r="B37" s="97"/>
      <c r="C37" s="79"/>
      <c r="D37" s="79"/>
      <c r="E37" s="98"/>
      <c r="F37" s="12"/>
      <c r="G37" s="12"/>
      <c r="H37" s="22"/>
      <c r="I37" s="12"/>
    </row>
    <row r="38" spans="2:9" ht="12.75">
      <c r="B38" s="97"/>
      <c r="C38" s="79"/>
      <c r="D38" s="79"/>
      <c r="E38" s="98"/>
      <c r="F38" s="15"/>
      <c r="G38" s="15"/>
      <c r="H38" s="35"/>
      <c r="I38" s="15"/>
    </row>
    <row r="39" spans="2:9" ht="12.75">
      <c r="B39" s="97" t="s">
        <v>157</v>
      </c>
      <c r="C39" s="79"/>
      <c r="D39" s="79"/>
      <c r="E39" s="98"/>
      <c r="F39" s="11"/>
      <c r="G39" s="11"/>
      <c r="H39" s="49"/>
      <c r="I39" s="11"/>
    </row>
    <row r="40" spans="2:9" ht="12.75">
      <c r="B40" s="112" t="s">
        <v>16</v>
      </c>
      <c r="C40" s="113"/>
      <c r="D40" s="113"/>
      <c r="E40" s="114"/>
      <c r="F40" s="16">
        <f>F33/(356148)*100</f>
        <v>-0.08</v>
      </c>
      <c r="G40" s="16">
        <f>G33/76118*100*0-1.29</f>
        <v>-1.29</v>
      </c>
      <c r="H40" s="16">
        <f>H33/(356148)*100</f>
        <v>-0.21</v>
      </c>
      <c r="I40" s="16">
        <f>I33/76118*100*0-1.98</f>
        <v>-1.98</v>
      </c>
    </row>
    <row r="41" spans="2:9" ht="12.75">
      <c r="B41" s="112" t="s">
        <v>17</v>
      </c>
      <c r="C41" s="113"/>
      <c r="D41" s="113"/>
      <c r="E41" s="114"/>
      <c r="F41" s="16" t="s">
        <v>43</v>
      </c>
      <c r="G41" s="16" t="s">
        <v>43</v>
      </c>
      <c r="H41" s="16" t="s">
        <v>43</v>
      </c>
      <c r="I41" s="16" t="s">
        <v>43</v>
      </c>
    </row>
    <row r="42" spans="2:9" ht="12.75">
      <c r="B42" s="112"/>
      <c r="C42" s="113"/>
      <c r="D42" s="113"/>
      <c r="E42" s="114"/>
      <c r="F42" s="16"/>
      <c r="G42" s="16"/>
      <c r="H42" s="45"/>
      <c r="I42" s="16"/>
    </row>
    <row r="43" spans="2:9" ht="12.75">
      <c r="B43" s="101" t="s">
        <v>18</v>
      </c>
      <c r="C43" s="77"/>
      <c r="D43" s="77"/>
      <c r="E43" s="102"/>
      <c r="F43" s="17">
        <v>0</v>
      </c>
      <c r="G43" s="17">
        <v>0</v>
      </c>
      <c r="H43" s="46">
        <v>0</v>
      </c>
      <c r="I43" s="17">
        <v>0</v>
      </c>
    </row>
    <row r="44" spans="6:9" ht="12.75">
      <c r="F44" s="18"/>
      <c r="G44" s="18"/>
      <c r="H44" s="52"/>
      <c r="I44" s="18"/>
    </row>
    <row r="45" spans="6:9" ht="12.75">
      <c r="F45" s="18"/>
      <c r="G45" s="18"/>
      <c r="H45" s="52"/>
      <c r="I45" s="18"/>
    </row>
    <row r="46" spans="2:9" ht="12.75">
      <c r="B46" s="179"/>
      <c r="C46" s="180"/>
      <c r="D46" s="180"/>
      <c r="E46" s="181"/>
      <c r="F46" s="185" t="s">
        <v>53</v>
      </c>
      <c r="G46" s="186"/>
      <c r="H46" s="185" t="s">
        <v>19</v>
      </c>
      <c r="I46" s="186"/>
    </row>
    <row r="47" spans="2:9" ht="12.75">
      <c r="B47" s="182"/>
      <c r="C47" s="183"/>
      <c r="D47" s="183"/>
      <c r="E47" s="184"/>
      <c r="F47" s="187"/>
      <c r="G47" s="188"/>
      <c r="H47" s="187" t="s">
        <v>11</v>
      </c>
      <c r="I47" s="188"/>
    </row>
    <row r="48" spans="2:9" ht="19.5" customHeight="1">
      <c r="B48" s="94" t="s">
        <v>81</v>
      </c>
      <c r="C48" s="95"/>
      <c r="D48" s="95"/>
      <c r="E48" s="96"/>
      <c r="F48" s="191">
        <f>CBS!D54</f>
        <v>0.16</v>
      </c>
      <c r="G48" s="192"/>
      <c r="H48" s="191">
        <f>CBS!E54</f>
        <v>0.17</v>
      </c>
      <c r="I48" s="192"/>
    </row>
    <row r="49" spans="2:9" ht="12.75">
      <c r="B49" s="101"/>
      <c r="C49" s="77"/>
      <c r="D49" s="77"/>
      <c r="E49" s="102"/>
      <c r="F49" s="48"/>
      <c r="G49" s="64"/>
      <c r="H49" s="53"/>
      <c r="I49" s="64"/>
    </row>
    <row r="50" spans="6:9" ht="12.75">
      <c r="F50" s="18"/>
      <c r="G50" s="18"/>
      <c r="H50" s="52"/>
      <c r="I50" s="18"/>
    </row>
    <row r="51" spans="2:9" ht="12.75">
      <c r="B51" s="115"/>
      <c r="C51" s="116"/>
      <c r="D51" s="116"/>
      <c r="E51" s="93"/>
      <c r="F51" s="78"/>
      <c r="G51" s="78"/>
      <c r="H51" s="68"/>
      <c r="I51" s="18"/>
    </row>
    <row r="52" spans="2:9" ht="12.75">
      <c r="B52" s="117"/>
      <c r="C52" s="116"/>
      <c r="D52" s="116"/>
      <c r="E52" s="93"/>
      <c r="F52" s="118"/>
      <c r="G52" s="118"/>
      <c r="H52" s="68"/>
      <c r="I52" s="18"/>
    </row>
    <row r="53" spans="2:9" ht="12.75">
      <c r="B53" s="116"/>
      <c r="C53" s="116"/>
      <c r="D53" s="116"/>
      <c r="E53" s="93"/>
      <c r="F53" s="119"/>
      <c r="G53" s="119"/>
      <c r="H53" s="68"/>
      <c r="I53" s="18"/>
    </row>
    <row r="54" spans="2:8" ht="12.75">
      <c r="B54" s="120"/>
      <c r="C54" s="120"/>
      <c r="D54" s="79"/>
      <c r="E54" s="93"/>
      <c r="F54" s="79"/>
      <c r="G54" s="79"/>
      <c r="H54" s="23"/>
    </row>
    <row r="55" spans="2:8" ht="12.75">
      <c r="B55" s="117"/>
      <c r="C55" s="116"/>
      <c r="D55" s="79"/>
      <c r="E55" s="93"/>
      <c r="F55" s="116"/>
      <c r="G55" s="79"/>
      <c r="H55" s="23"/>
    </row>
    <row r="56" spans="2:8" ht="12.75">
      <c r="B56" s="116"/>
      <c r="C56" s="116"/>
      <c r="D56" s="79"/>
      <c r="E56" s="93"/>
      <c r="F56" s="116"/>
      <c r="G56" s="116"/>
      <c r="H56" s="23"/>
    </row>
    <row r="57" spans="2:8" ht="12.75">
      <c r="B57" s="116"/>
      <c r="C57" s="121"/>
      <c r="D57" s="79"/>
      <c r="E57" s="93"/>
      <c r="F57" s="116"/>
      <c r="G57" s="116"/>
      <c r="H57" s="23"/>
    </row>
    <row r="58" spans="2:8" ht="12.75">
      <c r="B58" s="116"/>
      <c r="C58" s="116"/>
      <c r="D58" s="79"/>
      <c r="E58" s="93"/>
      <c r="F58" s="116"/>
      <c r="G58" s="79"/>
      <c r="H58" s="23"/>
    </row>
    <row r="59" spans="2:8" ht="12.75">
      <c r="B59" s="122"/>
      <c r="C59" s="121"/>
      <c r="D59" s="79"/>
      <c r="E59" s="93"/>
      <c r="F59" s="116"/>
      <c r="G59" s="79"/>
      <c r="H59" s="23"/>
    </row>
    <row r="60" spans="2:8" ht="12.75">
      <c r="B60" s="116"/>
      <c r="C60" s="116"/>
      <c r="D60" s="79"/>
      <c r="E60" s="93"/>
      <c r="F60" s="116"/>
      <c r="G60" s="116"/>
      <c r="H60" s="23"/>
    </row>
    <row r="61" spans="2:8" ht="12.75">
      <c r="B61" s="116"/>
      <c r="C61" s="121"/>
      <c r="D61" s="79"/>
      <c r="E61" s="93"/>
      <c r="F61" s="116"/>
      <c r="G61" s="116"/>
      <c r="H61" s="23"/>
    </row>
    <row r="62" spans="2:4" ht="12.75">
      <c r="B62" s="123"/>
      <c r="C62" s="123"/>
      <c r="D62" s="123"/>
    </row>
    <row r="66" spans="6:7" ht="12.75">
      <c r="F66" s="18" t="s">
        <v>107</v>
      </c>
      <c r="G66" s="18" t="s">
        <v>108</v>
      </c>
    </row>
    <row r="67" spans="2:7" ht="12.75">
      <c r="B67" s="123"/>
      <c r="F67" s="124" t="s">
        <v>109</v>
      </c>
      <c r="G67" s="124" t="s">
        <v>109</v>
      </c>
    </row>
    <row r="68" spans="2:7" ht="12.75">
      <c r="B68" s="125" t="s">
        <v>106</v>
      </c>
      <c r="C68" s="125" t="s">
        <v>111</v>
      </c>
      <c r="F68" s="126" t="s">
        <v>8</v>
      </c>
      <c r="G68" s="126" t="s">
        <v>8</v>
      </c>
    </row>
    <row r="69" ht="12.75">
      <c r="B69" s="123"/>
    </row>
    <row r="70" spans="2:7" ht="12.75">
      <c r="B70" s="123"/>
      <c r="C70" s="61" t="s">
        <v>110</v>
      </c>
      <c r="F70" s="77">
        <v>-3000</v>
      </c>
      <c r="G70" s="77">
        <v>-3000</v>
      </c>
    </row>
    <row r="71" ht="12.75">
      <c r="B71" s="123"/>
    </row>
  </sheetData>
  <mergeCells count="9">
    <mergeCell ref="F7:G7"/>
    <mergeCell ref="H7:I7"/>
    <mergeCell ref="H48:I48"/>
    <mergeCell ref="F48:G48"/>
    <mergeCell ref="B46:E47"/>
    <mergeCell ref="F46:G46"/>
    <mergeCell ref="H46:I46"/>
    <mergeCell ref="F47:G47"/>
    <mergeCell ref="H47:I47"/>
  </mergeCells>
  <printOptions/>
  <pageMargins left="0.63" right="0.47" top="1" bottom="1" header="0.5" footer="0.5"/>
  <pageSetup fitToHeight="1" fitToWidth="1" horizontalDpi="600" verticalDpi="600" orientation="portrait" paperSize="9" scale="70" r:id="rId2"/>
  <headerFooter alignWithMargins="0">
    <oddFooter>&amp;LThe condensed consolidated income statements should be read in conjunction with the audited financial statements for the year ended 31 March 2008 and the accompanying explanatory notes attached to the interim financial statements.
</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B1:G57"/>
  <sheetViews>
    <sheetView workbookViewId="0" topLeftCell="A1">
      <pane xSplit="3" ySplit="10" topLeftCell="D11" activePane="bottomRight" state="frozen"/>
      <selection pane="topLeft" activeCell="F14" sqref="F14"/>
      <selection pane="topRight" activeCell="F14" sqref="F14"/>
      <selection pane="bottomLeft" activeCell="F14" sqref="F14"/>
      <selection pane="bottomRight" activeCell="D15" sqref="D15"/>
    </sheetView>
  </sheetViews>
  <sheetFormatPr defaultColWidth="9.140625" defaultRowHeight="12.75"/>
  <cols>
    <col min="1" max="1" width="1.1484375" style="61" customWidth="1"/>
    <col min="2" max="2" width="42.140625" style="61" customWidth="1"/>
    <col min="3" max="3" width="7.7109375" style="61" customWidth="1"/>
    <col min="4" max="4" width="17.57421875" style="26" customWidth="1"/>
    <col min="5" max="5" width="17.57421875" style="61" customWidth="1"/>
    <col min="6" max="6" width="9.57421875" style="61" bestFit="1" customWidth="1"/>
    <col min="7" max="7" width="10.28125" style="61" customWidth="1"/>
    <col min="8" max="16384" width="9.140625" style="61" customWidth="1"/>
  </cols>
  <sheetData>
    <row r="1" ht="12.75">
      <c r="B1" s="83" t="s">
        <v>52</v>
      </c>
    </row>
    <row r="2" ht="12.75">
      <c r="B2" s="92"/>
    </row>
    <row r="3" ht="12.75">
      <c r="B3" s="92" t="s">
        <v>20</v>
      </c>
    </row>
    <row r="4" ht="12.75">
      <c r="B4" s="92" t="s">
        <v>144</v>
      </c>
    </row>
    <row r="6" spans="4:5" ht="12.75">
      <c r="D6" s="73" t="s">
        <v>21</v>
      </c>
      <c r="E6" s="139" t="s">
        <v>21</v>
      </c>
    </row>
    <row r="7" spans="3:5" ht="12.75">
      <c r="C7" s="90"/>
      <c r="D7" s="73" t="s">
        <v>145</v>
      </c>
      <c r="E7" s="73" t="s">
        <v>114</v>
      </c>
    </row>
    <row r="8" spans="3:5" ht="12.75">
      <c r="C8" s="90"/>
      <c r="D8" s="73" t="s">
        <v>93</v>
      </c>
      <c r="E8" s="139" t="s">
        <v>71</v>
      </c>
    </row>
    <row r="9" spans="4:5" ht="12.75">
      <c r="D9" s="73" t="s">
        <v>8</v>
      </c>
      <c r="E9" s="139" t="s">
        <v>8</v>
      </c>
    </row>
    <row r="10" spans="4:5" ht="12.75">
      <c r="D10" s="73"/>
      <c r="E10" s="140"/>
    </row>
    <row r="11" ht="12.75">
      <c r="B11" s="92" t="s">
        <v>62</v>
      </c>
    </row>
    <row r="12" ht="12.75">
      <c r="B12" s="92" t="s">
        <v>63</v>
      </c>
    </row>
    <row r="13" spans="2:5" ht="12.75">
      <c r="B13" s="127" t="s">
        <v>22</v>
      </c>
      <c r="D13" s="54">
        <v>5853</v>
      </c>
      <c r="E13" s="54">
        <v>5105</v>
      </c>
    </row>
    <row r="14" spans="2:5" ht="12.75">
      <c r="B14" s="127" t="s">
        <v>64</v>
      </c>
      <c r="D14" s="54">
        <f>3455-2856+104+2752</f>
        <v>3455</v>
      </c>
      <c r="E14" s="54">
        <f>2856+904</f>
        <v>3760</v>
      </c>
    </row>
    <row r="15" spans="2:5" ht="12.75">
      <c r="B15" s="127" t="s">
        <v>88</v>
      </c>
      <c r="D15" s="54">
        <f>2919-544</f>
        <v>2375</v>
      </c>
      <c r="E15" s="54">
        <v>2955</v>
      </c>
    </row>
    <row r="16" spans="4:5" ht="12.75">
      <c r="D16" s="55">
        <f>SUM(D13:D15)</f>
        <v>11683</v>
      </c>
      <c r="E16" s="141">
        <f>SUM(E13:E15)</f>
        <v>11820</v>
      </c>
    </row>
    <row r="17" spans="2:5" ht="12.75">
      <c r="B17" s="92" t="s">
        <v>23</v>
      </c>
      <c r="D17" s="54"/>
      <c r="E17" s="128"/>
    </row>
    <row r="18" spans="2:5" ht="12.75">
      <c r="B18" s="127" t="s">
        <v>24</v>
      </c>
      <c r="D18" s="54">
        <v>1220</v>
      </c>
      <c r="E18" s="54">
        <v>1464</v>
      </c>
    </row>
    <row r="19" spans="2:5" ht="12.75">
      <c r="B19" s="127" t="s">
        <v>58</v>
      </c>
      <c r="D19" s="54">
        <v>26518</v>
      </c>
      <c r="E19" s="54">
        <v>31842</v>
      </c>
    </row>
    <row r="20" spans="2:5" ht="12.75">
      <c r="B20" s="127" t="s">
        <v>77</v>
      </c>
      <c r="D20" s="54">
        <v>5393</v>
      </c>
      <c r="E20" s="54">
        <v>3860</v>
      </c>
    </row>
    <row r="21" spans="2:5" ht="12.75">
      <c r="B21" s="127" t="s">
        <v>95</v>
      </c>
      <c r="D21" s="54">
        <f>373-60</f>
        <v>313</v>
      </c>
      <c r="E21" s="54">
        <v>371</v>
      </c>
    </row>
    <row r="22" spans="2:5" ht="12.75">
      <c r="B22" s="127" t="s">
        <v>84</v>
      </c>
      <c r="D22" s="54">
        <v>29485</v>
      </c>
      <c r="E22" s="54">
        <f>35210+47</f>
        <v>35257</v>
      </c>
    </row>
    <row r="23" spans="4:5" ht="12.75">
      <c r="D23" s="55">
        <f>SUM(D18:D22)</f>
        <v>62929</v>
      </c>
      <c r="E23" s="141">
        <f>SUM(E18:E22)</f>
        <v>72794</v>
      </c>
    </row>
    <row r="24" spans="2:5" ht="13.5" thickBot="1">
      <c r="B24" s="92" t="s">
        <v>65</v>
      </c>
      <c r="D24" s="56">
        <f>D16+D23</f>
        <v>74612</v>
      </c>
      <c r="E24" s="142">
        <f>E16+E23</f>
        <v>84614</v>
      </c>
    </row>
    <row r="25" spans="2:5" ht="12.75">
      <c r="B25" s="92"/>
      <c r="D25" s="57"/>
      <c r="E25" s="143"/>
    </row>
    <row r="26" spans="2:5" ht="12.75">
      <c r="B26" s="92" t="s">
        <v>66</v>
      </c>
      <c r="D26" s="57"/>
      <c r="E26" s="143"/>
    </row>
    <row r="27" spans="2:5" ht="12.75">
      <c r="B27" s="92" t="s">
        <v>85</v>
      </c>
      <c r="D27" s="57"/>
      <c r="E27" s="143"/>
    </row>
    <row r="28" spans="2:5" ht="12.75">
      <c r="B28" s="92"/>
      <c r="D28" s="57"/>
      <c r="E28" s="143"/>
    </row>
    <row r="29" spans="2:5" ht="12.75">
      <c r="B29" s="129" t="s">
        <v>26</v>
      </c>
      <c r="D29" s="54">
        <v>89037</v>
      </c>
      <c r="E29" s="54">
        <v>89037</v>
      </c>
    </row>
    <row r="30" spans="2:5" ht="12.75">
      <c r="B30" s="129" t="s">
        <v>27</v>
      </c>
      <c r="D30" s="74">
        <f>5488-11</f>
        <v>5477</v>
      </c>
      <c r="E30" s="74">
        <v>5488</v>
      </c>
    </row>
    <row r="31" spans="2:5" ht="12.75">
      <c r="B31" s="129" t="s">
        <v>28</v>
      </c>
      <c r="D31" s="74">
        <v>-13509</v>
      </c>
      <c r="E31" s="74">
        <v>-13509</v>
      </c>
    </row>
    <row r="32" spans="2:5" ht="12.75">
      <c r="B32" s="129" t="s">
        <v>41</v>
      </c>
      <c r="D32" s="128">
        <v>0</v>
      </c>
      <c r="E32" s="128">
        <v>0</v>
      </c>
    </row>
    <row r="33" spans="2:5" ht="12.75">
      <c r="B33" s="129" t="s">
        <v>118</v>
      </c>
      <c r="D33" s="128">
        <v>17</v>
      </c>
      <c r="E33" s="74">
        <v>4</v>
      </c>
    </row>
    <row r="34" spans="2:5" ht="12.75">
      <c r="B34" s="129" t="s">
        <v>44</v>
      </c>
      <c r="D34" s="74">
        <v>51</v>
      </c>
      <c r="E34" s="74">
        <v>51</v>
      </c>
    </row>
    <row r="35" spans="2:5" s="131" customFormat="1" ht="12.75">
      <c r="B35" s="130" t="s">
        <v>89</v>
      </c>
      <c r="D35" s="132"/>
      <c r="E35" s="132"/>
    </row>
    <row r="36" spans="2:7" s="131" customFormat="1" ht="12.75">
      <c r="B36" s="130" t="s">
        <v>113</v>
      </c>
      <c r="D36" s="128">
        <v>0</v>
      </c>
      <c r="E36" s="128">
        <v>0</v>
      </c>
      <c r="G36" s="133"/>
    </row>
    <row r="37" spans="2:5" ht="12.75">
      <c r="B37" s="129" t="s">
        <v>45</v>
      </c>
      <c r="D37" s="75">
        <f>-23010-3511+2752</f>
        <v>-23769</v>
      </c>
      <c r="E37" s="75">
        <v>-23010</v>
      </c>
    </row>
    <row r="38" spans="2:5" s="92" customFormat="1" ht="12.75">
      <c r="B38" s="134"/>
      <c r="D38" s="54">
        <f>SUM(D29:D37)</f>
        <v>57304</v>
      </c>
      <c r="E38" s="128">
        <f>SUM(E29:E37)</f>
        <v>58061</v>
      </c>
    </row>
    <row r="39" spans="2:5" s="128" customFormat="1" ht="12.75">
      <c r="B39" s="92" t="s">
        <v>29</v>
      </c>
      <c r="D39" s="58">
        <v>1141</v>
      </c>
      <c r="E39" s="144">
        <v>1563</v>
      </c>
    </row>
    <row r="40" spans="2:7" ht="12.75">
      <c r="B40" s="92" t="s">
        <v>61</v>
      </c>
      <c r="D40" s="55">
        <f>D38+D39</f>
        <v>58445</v>
      </c>
      <c r="E40" s="141">
        <f>E38+E39</f>
        <v>59624</v>
      </c>
      <c r="G40" s="91"/>
    </row>
    <row r="41" spans="2:5" ht="12.75">
      <c r="B41" s="92"/>
      <c r="D41" s="54"/>
      <c r="E41" s="128"/>
    </row>
    <row r="42" spans="2:5" ht="12.75">
      <c r="B42" s="92" t="s">
        <v>67</v>
      </c>
      <c r="D42" s="54"/>
      <c r="E42" s="128"/>
    </row>
    <row r="43" spans="2:5" ht="12.75">
      <c r="B43" s="135" t="s">
        <v>90</v>
      </c>
      <c r="D43" s="54">
        <v>217</v>
      </c>
      <c r="E43" s="54">
        <v>426</v>
      </c>
    </row>
    <row r="44" spans="2:5" s="92" customFormat="1" ht="12.75">
      <c r="B44" s="134"/>
      <c r="D44" s="55">
        <f>SUM(D43:D43)</f>
        <v>217</v>
      </c>
      <c r="E44" s="141">
        <f>SUM(E43:E43)</f>
        <v>426</v>
      </c>
    </row>
    <row r="45" spans="4:5" ht="12.75">
      <c r="D45" s="54"/>
      <c r="E45" s="128"/>
    </row>
    <row r="46" spans="2:5" ht="12.75">
      <c r="B46" s="92" t="s">
        <v>25</v>
      </c>
      <c r="D46" s="54"/>
      <c r="E46" s="128"/>
    </row>
    <row r="47" spans="2:5" ht="12.75">
      <c r="B47" s="129" t="s">
        <v>60</v>
      </c>
      <c r="D47" s="54">
        <v>9562</v>
      </c>
      <c r="E47" s="54">
        <v>11897</v>
      </c>
    </row>
    <row r="48" spans="2:5" ht="12.75">
      <c r="B48" s="129" t="s">
        <v>59</v>
      </c>
      <c r="D48" s="54">
        <v>5863</v>
      </c>
      <c r="E48" s="54">
        <v>8735</v>
      </c>
    </row>
    <row r="49" spans="2:5" ht="12.75">
      <c r="B49" s="129" t="s">
        <v>42</v>
      </c>
      <c r="D49" s="54">
        <v>525</v>
      </c>
      <c r="E49" s="54">
        <v>3932</v>
      </c>
    </row>
    <row r="50" spans="2:5" ht="12.75">
      <c r="B50" s="92" t="s">
        <v>68</v>
      </c>
      <c r="D50" s="55">
        <f>SUM(D47:D49)</f>
        <v>15950</v>
      </c>
      <c r="E50" s="141">
        <f>SUM(E47:E49)</f>
        <v>24564</v>
      </c>
    </row>
    <row r="51" spans="2:5" ht="12.75">
      <c r="B51" s="92" t="s">
        <v>69</v>
      </c>
      <c r="D51" s="55">
        <f>D44+D50</f>
        <v>16167</v>
      </c>
      <c r="E51" s="141">
        <f>E44+E50</f>
        <v>24990</v>
      </c>
    </row>
    <row r="52" spans="2:5" ht="13.5" thickBot="1">
      <c r="B52" s="92" t="s">
        <v>70</v>
      </c>
      <c r="D52" s="56">
        <f>D40+D51</f>
        <v>74612</v>
      </c>
      <c r="E52" s="142">
        <f>E40+E51</f>
        <v>84614</v>
      </c>
    </row>
    <row r="54" spans="2:5" ht="13.5" thickBot="1">
      <c r="B54" s="61" t="s">
        <v>81</v>
      </c>
      <c r="D54" s="60">
        <f>ROUND(D40/(D29/0.25),2)</f>
        <v>0.16</v>
      </c>
      <c r="E54" s="60">
        <f>ROUND(E40/(E29/0.25),2)</f>
        <v>0.17</v>
      </c>
    </row>
    <row r="57" spans="4:5" ht="12.75">
      <c r="D57" s="59">
        <f>D52-D24</f>
        <v>0</v>
      </c>
      <c r="E57" s="26">
        <f>E52-E24</f>
        <v>0</v>
      </c>
    </row>
  </sheetData>
  <printOptions/>
  <pageMargins left="0.62" right="0.6" top="0.76" bottom="1" header="0.5" footer="0.5"/>
  <pageSetup horizontalDpi="600" verticalDpi="600" orientation="portrait" paperSize="9" r:id="rId1"/>
  <headerFooter alignWithMargins="0">
    <oddFooter>&amp;LThe condensed consolidated balance sheet should be read in conjunction with the audited financial statements for the year ended 31 March 2008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tabColor indexed="14"/>
    <pageSetUpPr fitToPage="1"/>
  </sheetPr>
  <dimension ref="A1:N44"/>
  <sheetViews>
    <sheetView zoomScale="60" zoomScaleNormal="60" workbookViewId="0" topLeftCell="A1">
      <pane xSplit="2" ySplit="9" topLeftCell="G10" activePane="bottomRight" state="frozen"/>
      <selection pane="topLeft" activeCell="F14" sqref="F14"/>
      <selection pane="topRight" activeCell="F14" sqref="F14"/>
      <selection pane="bottomLeft" activeCell="F14" sqref="F14"/>
      <selection pane="bottomRight" activeCell="F17" sqref="F17"/>
    </sheetView>
  </sheetViews>
  <sheetFormatPr defaultColWidth="9.140625" defaultRowHeight="12.75"/>
  <cols>
    <col min="1" max="1" width="62.28125" style="38" customWidth="1"/>
    <col min="2" max="2" width="10.421875" style="38" customWidth="1"/>
    <col min="3" max="4" width="16.7109375" style="38" customWidth="1"/>
    <col min="5" max="6" width="16.28125" style="38" customWidth="1"/>
    <col min="7" max="7" width="22.00390625" style="38" customWidth="1"/>
    <col min="8" max="8" width="19.8515625" style="38" customWidth="1"/>
    <col min="9" max="9" width="23.28125" style="36" customWidth="1"/>
    <col min="10" max="10" width="24.00390625" style="38" customWidth="1"/>
    <col min="11" max="11" width="20.00390625" style="38" customWidth="1"/>
    <col min="12" max="12" width="16.00390625" style="38" customWidth="1"/>
    <col min="13" max="13" width="16.57421875" style="38" customWidth="1"/>
    <col min="14" max="16384" width="9.140625" style="38" customWidth="1"/>
  </cols>
  <sheetData>
    <row r="1" spans="1:2" ht="20.25">
      <c r="A1" s="145" t="s">
        <v>52</v>
      </c>
      <c r="B1" s="36"/>
    </row>
    <row r="3" spans="1:2" ht="20.25">
      <c r="A3" s="36" t="s">
        <v>37</v>
      </c>
      <c r="B3" s="36"/>
    </row>
    <row r="4" spans="1:2" ht="20.25">
      <c r="A4" s="146" t="str">
        <f>'CPL(2)'!B4</f>
        <v>FOR THE THIRD QUARTER AND NINE MONTHS ENDED 31 DECEMBER 2008</v>
      </c>
      <c r="B4" s="36"/>
    </row>
    <row r="5" spans="1:12" ht="20.25">
      <c r="A5" s="36"/>
      <c r="B5" s="36"/>
      <c r="C5" s="193" t="s">
        <v>120</v>
      </c>
      <c r="D5" s="194"/>
      <c r="E5" s="194"/>
      <c r="F5" s="194"/>
      <c r="G5" s="194"/>
      <c r="H5" s="194"/>
      <c r="I5" s="194"/>
      <c r="J5" s="194"/>
      <c r="K5" s="148"/>
      <c r="L5" s="147"/>
    </row>
    <row r="6" spans="3:9" s="36" customFormat="1" ht="20.25">
      <c r="C6" s="147"/>
      <c r="D6" s="149" t="s">
        <v>121</v>
      </c>
      <c r="E6" s="150"/>
      <c r="F6" s="150"/>
      <c r="G6" s="150"/>
      <c r="H6" s="151"/>
      <c r="I6" s="152"/>
    </row>
    <row r="7" spans="3:9" s="36" customFormat="1" ht="20.25">
      <c r="C7" s="147"/>
      <c r="D7" s="147"/>
      <c r="G7" s="147"/>
      <c r="H7" s="147"/>
      <c r="I7" s="147"/>
    </row>
    <row r="8" spans="2:13" s="153" customFormat="1" ht="60.75">
      <c r="B8" s="148"/>
      <c r="C8" s="154" t="s">
        <v>38</v>
      </c>
      <c r="D8" s="154" t="s">
        <v>27</v>
      </c>
      <c r="E8" s="154" t="s">
        <v>28</v>
      </c>
      <c r="F8" s="154" t="s">
        <v>41</v>
      </c>
      <c r="G8" s="154" t="s">
        <v>118</v>
      </c>
      <c r="H8" s="154" t="s">
        <v>44</v>
      </c>
      <c r="I8" s="154" t="s">
        <v>94</v>
      </c>
      <c r="J8" s="154" t="s">
        <v>40</v>
      </c>
      <c r="K8" s="154" t="s">
        <v>39</v>
      </c>
      <c r="L8" s="154" t="s">
        <v>15</v>
      </c>
      <c r="M8" s="154" t="s">
        <v>119</v>
      </c>
    </row>
    <row r="9" spans="3:13" s="36" customFormat="1" ht="20.25">
      <c r="C9" s="154" t="s">
        <v>8</v>
      </c>
      <c r="D9" s="154" t="s">
        <v>8</v>
      </c>
      <c r="E9" s="154" t="s">
        <v>8</v>
      </c>
      <c r="F9" s="154" t="s">
        <v>8</v>
      </c>
      <c r="G9" s="154" t="s">
        <v>8</v>
      </c>
      <c r="H9" s="154" t="s">
        <v>8</v>
      </c>
      <c r="I9" s="154" t="s">
        <v>8</v>
      </c>
      <c r="J9" s="154" t="s">
        <v>8</v>
      </c>
      <c r="K9" s="154" t="s">
        <v>8</v>
      </c>
      <c r="L9" s="154" t="s">
        <v>8</v>
      </c>
      <c r="M9" s="154" t="s">
        <v>8</v>
      </c>
    </row>
    <row r="10" spans="3:11" s="36" customFormat="1" ht="20.25">
      <c r="C10" s="147"/>
      <c r="D10" s="147"/>
      <c r="E10" s="147"/>
      <c r="F10" s="147"/>
      <c r="G10" s="147"/>
      <c r="H10" s="147"/>
      <c r="I10" s="147"/>
      <c r="J10" s="147"/>
      <c r="K10" s="147"/>
    </row>
    <row r="11" spans="1:14" s="36" customFormat="1" ht="20.25">
      <c r="A11" s="36" t="s">
        <v>125</v>
      </c>
      <c r="C11" s="36">
        <v>89037</v>
      </c>
      <c r="D11" s="36">
        <v>5488</v>
      </c>
      <c r="E11" s="36">
        <v>-13509</v>
      </c>
      <c r="F11" s="36">
        <f>F42</f>
        <v>0</v>
      </c>
      <c r="G11" s="36">
        <v>4</v>
      </c>
      <c r="H11" s="36">
        <v>51</v>
      </c>
      <c r="I11" s="36">
        <v>0</v>
      </c>
      <c r="J11" s="36">
        <v>-23010</v>
      </c>
      <c r="K11" s="36">
        <f>SUM(C11:J11)</f>
        <v>58061</v>
      </c>
      <c r="L11" s="36">
        <v>1563</v>
      </c>
      <c r="M11" s="36">
        <f>SUM(K11:L11)</f>
        <v>59624</v>
      </c>
      <c r="N11" s="37"/>
    </row>
    <row r="12" spans="10:13" s="39" customFormat="1" ht="21.75" customHeight="1">
      <c r="J12" s="40"/>
      <c r="M12" s="40"/>
    </row>
    <row r="13" spans="1:13" s="39" customFormat="1" ht="21.75" customHeight="1">
      <c r="A13" s="39" t="s">
        <v>116</v>
      </c>
      <c r="C13" s="39">
        <v>0</v>
      </c>
      <c r="D13" s="41">
        <v>0</v>
      </c>
      <c r="E13" s="41">
        <v>0</v>
      </c>
      <c r="F13" s="41">
        <v>0</v>
      </c>
      <c r="G13" s="39">
        <v>13</v>
      </c>
      <c r="H13" s="41">
        <v>0</v>
      </c>
      <c r="I13" s="41">
        <v>0</v>
      </c>
      <c r="J13" s="41">
        <v>0</v>
      </c>
      <c r="K13" s="38">
        <f>SUM(C13:J13)</f>
        <v>13</v>
      </c>
      <c r="L13" s="39">
        <v>0</v>
      </c>
      <c r="M13" s="36">
        <f>SUM(K13:L13)</f>
        <v>13</v>
      </c>
    </row>
    <row r="14" spans="1:13" s="39" customFormat="1" ht="21.75" customHeight="1">
      <c r="A14" s="39" t="s">
        <v>135</v>
      </c>
      <c r="D14" s="41"/>
      <c r="E14" s="41"/>
      <c r="F14" s="41"/>
      <c r="H14" s="41"/>
      <c r="I14" s="41"/>
      <c r="J14" s="41"/>
      <c r="K14" s="38"/>
      <c r="M14" s="36"/>
    </row>
    <row r="15" spans="1:13" s="39" customFormat="1" ht="21.75" customHeight="1">
      <c r="A15" s="39" t="s">
        <v>136</v>
      </c>
      <c r="C15" s="41">
        <v>0</v>
      </c>
      <c r="D15" s="41">
        <v>-11</v>
      </c>
      <c r="E15" s="41">
        <v>0</v>
      </c>
      <c r="F15" s="41">
        <v>0</v>
      </c>
      <c r="G15" s="41">
        <v>0</v>
      </c>
      <c r="H15" s="41">
        <v>0</v>
      </c>
      <c r="I15" s="41">
        <v>0</v>
      </c>
      <c r="J15" s="41">
        <v>0</v>
      </c>
      <c r="K15" s="38">
        <f>SUM(C15:J15)</f>
        <v>-11</v>
      </c>
      <c r="L15" s="39">
        <v>0</v>
      </c>
      <c r="M15" s="36">
        <f>SUM(K15:L15)</f>
        <v>-11</v>
      </c>
    </row>
    <row r="16" spans="1:13" ht="20.25">
      <c r="A16" s="38" t="s">
        <v>140</v>
      </c>
      <c r="C16" s="41">
        <v>0</v>
      </c>
      <c r="D16" s="41">
        <v>0</v>
      </c>
      <c r="E16" s="41">
        <v>0</v>
      </c>
      <c r="F16" s="41">
        <v>0</v>
      </c>
      <c r="G16" s="41">
        <v>0</v>
      </c>
      <c r="H16" s="41">
        <v>0</v>
      </c>
      <c r="I16" s="41">
        <v>0</v>
      </c>
      <c r="J16" s="38">
        <f>'CPL(2)'!H33</f>
        <v>-759</v>
      </c>
      <c r="K16" s="38">
        <f>SUM(C16:J16)</f>
        <v>-759</v>
      </c>
      <c r="L16" s="38">
        <f>'CPL(2)'!H34</f>
        <v>-422</v>
      </c>
      <c r="M16" s="36">
        <f>SUM(K16:L16)</f>
        <v>-1181</v>
      </c>
    </row>
    <row r="17" spans="3:13" ht="20.25">
      <c r="C17" s="41"/>
      <c r="D17" s="41"/>
      <c r="E17" s="41"/>
      <c r="F17" s="41"/>
      <c r="G17" s="41"/>
      <c r="H17" s="41"/>
      <c r="I17" s="41"/>
      <c r="M17" s="36"/>
    </row>
    <row r="18" spans="1:13" s="36" customFormat="1" ht="21" thickBot="1">
      <c r="A18" s="36" t="s">
        <v>146</v>
      </c>
      <c r="C18" s="42">
        <f aca="true" t="shared" si="0" ref="C18:M18">SUM(C11:C16)</f>
        <v>89037</v>
      </c>
      <c r="D18" s="42">
        <f t="shared" si="0"/>
        <v>5477</v>
      </c>
      <c r="E18" s="42">
        <f t="shared" si="0"/>
        <v>-13509</v>
      </c>
      <c r="F18" s="42">
        <f t="shared" si="0"/>
        <v>0</v>
      </c>
      <c r="G18" s="42">
        <f t="shared" si="0"/>
        <v>17</v>
      </c>
      <c r="H18" s="42">
        <f t="shared" si="0"/>
        <v>51</v>
      </c>
      <c r="I18" s="42">
        <f t="shared" si="0"/>
        <v>0</v>
      </c>
      <c r="J18" s="42">
        <f t="shared" si="0"/>
        <v>-23769</v>
      </c>
      <c r="K18" s="42">
        <f t="shared" si="0"/>
        <v>57304</v>
      </c>
      <c r="L18" s="42">
        <f t="shared" si="0"/>
        <v>1141</v>
      </c>
      <c r="M18" s="42">
        <f t="shared" si="0"/>
        <v>58445</v>
      </c>
    </row>
    <row r="19" spans="9:10" ht="21" thickTop="1">
      <c r="I19" s="38"/>
      <c r="J19" s="36"/>
    </row>
    <row r="20" spans="9:10" ht="20.25">
      <c r="I20" s="38"/>
      <c r="J20" s="36"/>
    </row>
    <row r="21" spans="9:10" ht="20.25">
      <c r="I21" s="38"/>
      <c r="J21" s="36"/>
    </row>
    <row r="22" spans="9:10" ht="20.25">
      <c r="I22" s="38"/>
      <c r="J22" s="36"/>
    </row>
    <row r="23" spans="9:10" ht="20.25">
      <c r="I23" s="38"/>
      <c r="J23" s="36"/>
    </row>
    <row r="24" spans="1:13" s="36" customFormat="1" ht="20.25">
      <c r="A24" s="36" t="s">
        <v>97</v>
      </c>
      <c r="C24" s="36">
        <v>76118</v>
      </c>
      <c r="D24" s="36">
        <v>15738</v>
      </c>
      <c r="E24" s="36">
        <v>-13509</v>
      </c>
      <c r="F24" s="36">
        <v>3030</v>
      </c>
      <c r="G24" s="36">
        <v>0</v>
      </c>
      <c r="H24" s="36">
        <v>51</v>
      </c>
      <c r="I24" s="36">
        <v>28566</v>
      </c>
      <c r="J24" s="36">
        <v>-95731</v>
      </c>
      <c r="K24" s="36">
        <f>SUM(C24:J24)</f>
        <v>14263</v>
      </c>
      <c r="L24" s="36">
        <v>2122</v>
      </c>
      <c r="M24" s="36">
        <f>SUM(K24:L24)</f>
        <v>16385</v>
      </c>
    </row>
    <row r="25" s="36" customFormat="1" ht="20.25"/>
    <row r="26" spans="1:13" s="36" customFormat="1" ht="20.25">
      <c r="A26" s="38"/>
      <c r="C26" s="38"/>
      <c r="D26" s="38"/>
      <c r="E26" s="38"/>
      <c r="F26" s="38"/>
      <c r="G26" s="38"/>
      <c r="H26" s="38"/>
      <c r="I26" s="38"/>
      <c r="J26" s="38"/>
      <c r="K26" s="38"/>
      <c r="L26" s="38"/>
      <c r="M26" s="38"/>
    </row>
    <row r="27" spans="1:13" s="36" customFormat="1" ht="20.25">
      <c r="A27" s="39" t="s">
        <v>122</v>
      </c>
      <c r="C27" s="38">
        <v>0</v>
      </c>
      <c r="D27" s="38">
        <v>0</v>
      </c>
      <c r="E27" s="38">
        <v>0</v>
      </c>
      <c r="F27" s="38">
        <v>-3030</v>
      </c>
      <c r="G27" s="38">
        <v>0</v>
      </c>
      <c r="H27" s="38">
        <v>0</v>
      </c>
      <c r="I27" s="38">
        <v>0</v>
      </c>
      <c r="J27" s="38">
        <v>3030</v>
      </c>
      <c r="K27" s="38">
        <f>SUM(C27:J27)</f>
        <v>0</v>
      </c>
      <c r="L27" s="38">
        <v>0</v>
      </c>
      <c r="M27" s="36">
        <f>SUM(K27:L27)</f>
        <v>0</v>
      </c>
    </row>
    <row r="28" spans="1:13" s="36" customFormat="1" ht="20.25">
      <c r="A28" s="39" t="s">
        <v>129</v>
      </c>
      <c r="C28" s="38">
        <v>-57089</v>
      </c>
      <c r="D28" s="38">
        <v>0</v>
      </c>
      <c r="E28" s="38">
        <v>0</v>
      </c>
      <c r="F28" s="38">
        <v>0</v>
      </c>
      <c r="G28" s="38">
        <v>0</v>
      </c>
      <c r="H28" s="38">
        <v>0</v>
      </c>
      <c r="I28" s="38">
        <v>0</v>
      </c>
      <c r="J28" s="38">
        <v>57089</v>
      </c>
      <c r="K28" s="38">
        <f aca="true" t="shared" si="1" ref="K28:K39">SUM(C28:J28)</f>
        <v>0</v>
      </c>
      <c r="L28" s="38">
        <v>0</v>
      </c>
      <c r="M28" s="36">
        <f aca="true" t="shared" si="2" ref="M28:M39">SUM(K28:L28)</f>
        <v>0</v>
      </c>
    </row>
    <row r="29" spans="1:13" s="36" customFormat="1" ht="20.25">
      <c r="A29" s="39" t="s">
        <v>130</v>
      </c>
      <c r="C29" s="38">
        <v>0</v>
      </c>
      <c r="D29" s="38">
        <v>-15667</v>
      </c>
      <c r="E29" s="38">
        <v>0</v>
      </c>
      <c r="F29" s="38">
        <v>0</v>
      </c>
      <c r="G29" s="38">
        <v>0</v>
      </c>
      <c r="H29" s="38">
        <v>0</v>
      </c>
      <c r="I29" s="38">
        <v>0</v>
      </c>
      <c r="J29" s="38">
        <v>15667</v>
      </c>
      <c r="K29" s="38">
        <f t="shared" si="1"/>
        <v>0</v>
      </c>
      <c r="L29" s="38">
        <v>0</v>
      </c>
      <c r="M29" s="36">
        <f t="shared" si="2"/>
        <v>0</v>
      </c>
    </row>
    <row r="30" spans="1:12" s="36" customFormat="1" ht="20.25">
      <c r="A30" s="39" t="s">
        <v>131</v>
      </c>
      <c r="C30" s="38"/>
      <c r="D30" s="38"/>
      <c r="E30" s="38"/>
      <c r="F30" s="38"/>
      <c r="G30" s="38"/>
      <c r="H30" s="38"/>
      <c r="I30" s="38"/>
      <c r="J30" s="38"/>
      <c r="K30" s="38"/>
      <c r="L30" s="38"/>
    </row>
    <row r="31" spans="1:13" s="36" customFormat="1" ht="20.25">
      <c r="A31" s="39" t="s">
        <v>132</v>
      </c>
      <c r="C31" s="38">
        <v>22367</v>
      </c>
      <c r="D31" s="38">
        <v>6199</v>
      </c>
      <c r="E31" s="38">
        <v>0</v>
      </c>
      <c r="F31" s="38">
        <v>0</v>
      </c>
      <c r="G31" s="38">
        <v>0</v>
      </c>
      <c r="H31" s="38">
        <v>0</v>
      </c>
      <c r="I31" s="38">
        <v>-28566</v>
      </c>
      <c r="J31" s="38">
        <v>0</v>
      </c>
      <c r="K31" s="38">
        <f t="shared" si="1"/>
        <v>0</v>
      </c>
      <c r="L31" s="38">
        <v>0</v>
      </c>
      <c r="M31" s="36">
        <f t="shared" si="2"/>
        <v>0</v>
      </c>
    </row>
    <row r="32" spans="1:12" s="36" customFormat="1" ht="20.25">
      <c r="A32" s="39" t="s">
        <v>131</v>
      </c>
      <c r="C32" s="38"/>
      <c r="D32" s="38"/>
      <c r="E32" s="38"/>
      <c r="F32" s="38"/>
      <c r="G32" s="38"/>
      <c r="H32" s="38"/>
      <c r="I32" s="38"/>
      <c r="J32" s="38"/>
      <c r="K32" s="38"/>
      <c r="L32" s="38"/>
    </row>
    <row r="33" spans="1:13" s="36" customFormat="1" ht="20.25">
      <c r="A33" s="39" t="s">
        <v>133</v>
      </c>
      <c r="C33" s="38">
        <v>629</v>
      </c>
      <c r="D33" s="38">
        <v>115</v>
      </c>
      <c r="E33" s="38">
        <v>0</v>
      </c>
      <c r="F33" s="38">
        <v>0</v>
      </c>
      <c r="G33" s="38">
        <v>0</v>
      </c>
      <c r="H33" s="38">
        <v>0</v>
      </c>
      <c r="I33" s="38">
        <v>0</v>
      </c>
      <c r="J33" s="38">
        <v>0</v>
      </c>
      <c r="K33" s="38">
        <f t="shared" si="1"/>
        <v>744</v>
      </c>
      <c r="L33" s="38">
        <v>0</v>
      </c>
      <c r="M33" s="36">
        <f t="shared" si="2"/>
        <v>744</v>
      </c>
    </row>
    <row r="34" spans="1:12" s="36" customFormat="1" ht="20.25">
      <c r="A34" s="39" t="s">
        <v>131</v>
      </c>
      <c r="C34" s="38"/>
      <c r="D34" s="38"/>
      <c r="E34" s="38"/>
      <c r="F34" s="38"/>
      <c r="G34" s="38"/>
      <c r="H34" s="38"/>
      <c r="I34" s="38"/>
      <c r="J34" s="38"/>
      <c r="K34" s="38"/>
      <c r="L34" s="38"/>
    </row>
    <row r="35" spans="1:13" s="36" customFormat="1" ht="20.25">
      <c r="A35" s="39" t="s">
        <v>134</v>
      </c>
      <c r="C35" s="38">
        <v>47012</v>
      </c>
      <c r="D35" s="38">
        <v>0</v>
      </c>
      <c r="E35" s="38">
        <v>0</v>
      </c>
      <c r="F35" s="38">
        <v>0</v>
      </c>
      <c r="G35" s="38">
        <v>0</v>
      </c>
      <c r="H35" s="38">
        <v>0</v>
      </c>
      <c r="I35" s="38">
        <v>0</v>
      </c>
      <c r="J35" s="38">
        <v>0</v>
      </c>
      <c r="K35" s="38">
        <f t="shared" si="1"/>
        <v>47012</v>
      </c>
      <c r="L35" s="38">
        <v>0</v>
      </c>
      <c r="M35" s="36">
        <f t="shared" si="2"/>
        <v>47012</v>
      </c>
    </row>
    <row r="36" spans="1:12" s="36" customFormat="1" ht="20.25">
      <c r="A36" s="39" t="s">
        <v>135</v>
      </c>
      <c r="C36" s="38"/>
      <c r="D36" s="38"/>
      <c r="E36" s="38"/>
      <c r="F36" s="38"/>
      <c r="G36" s="38"/>
      <c r="H36" s="38"/>
      <c r="I36" s="38"/>
      <c r="J36" s="38"/>
      <c r="K36" s="38"/>
      <c r="L36" s="38"/>
    </row>
    <row r="37" spans="1:13" s="36" customFormat="1" ht="20.25">
      <c r="A37" s="39" t="s">
        <v>136</v>
      </c>
      <c r="C37" s="38">
        <v>0</v>
      </c>
      <c r="D37" s="38">
        <v>-829</v>
      </c>
      <c r="E37" s="38">
        <v>0</v>
      </c>
      <c r="F37" s="38">
        <v>0</v>
      </c>
      <c r="G37" s="38">
        <v>0</v>
      </c>
      <c r="H37" s="38">
        <v>0</v>
      </c>
      <c r="I37" s="38">
        <v>0</v>
      </c>
      <c r="J37" s="38">
        <v>0</v>
      </c>
      <c r="K37" s="38">
        <f t="shared" si="1"/>
        <v>-829</v>
      </c>
      <c r="L37" s="38">
        <v>0</v>
      </c>
      <c r="M37" s="36">
        <f t="shared" si="2"/>
        <v>-829</v>
      </c>
    </row>
    <row r="38" spans="1:12" s="36" customFormat="1" ht="20.25">
      <c r="A38" s="39" t="s">
        <v>137</v>
      </c>
      <c r="C38" s="38"/>
      <c r="D38" s="38"/>
      <c r="E38" s="38"/>
      <c r="F38" s="38"/>
      <c r="G38" s="38"/>
      <c r="H38" s="38"/>
      <c r="I38" s="38"/>
      <c r="J38" s="38"/>
      <c r="K38" s="38"/>
      <c r="L38" s="38"/>
    </row>
    <row r="39" spans="1:13" s="36" customFormat="1" ht="20.25">
      <c r="A39" s="39" t="s">
        <v>138</v>
      </c>
      <c r="C39" s="38">
        <v>0</v>
      </c>
      <c r="D39" s="38">
        <v>0</v>
      </c>
      <c r="E39" s="38">
        <v>0</v>
      </c>
      <c r="F39" s="38">
        <v>0</v>
      </c>
      <c r="G39" s="38">
        <v>0</v>
      </c>
      <c r="H39" s="38">
        <v>0</v>
      </c>
      <c r="I39" s="38">
        <v>0</v>
      </c>
      <c r="J39" s="38">
        <v>-328</v>
      </c>
      <c r="K39" s="38">
        <f t="shared" si="1"/>
        <v>-328</v>
      </c>
      <c r="L39" s="38">
        <v>0</v>
      </c>
      <c r="M39" s="36">
        <f t="shared" si="2"/>
        <v>-328</v>
      </c>
    </row>
    <row r="40" spans="1:13" ht="20.25">
      <c r="A40" s="38" t="s">
        <v>140</v>
      </c>
      <c r="C40" s="41">
        <v>0</v>
      </c>
      <c r="D40" s="41">
        <v>0</v>
      </c>
      <c r="E40" s="41">
        <v>0</v>
      </c>
      <c r="F40" s="41">
        <v>0</v>
      </c>
      <c r="G40" s="41">
        <v>0</v>
      </c>
      <c r="H40" s="41">
        <v>0</v>
      </c>
      <c r="I40" s="41">
        <v>0</v>
      </c>
      <c r="J40" s="38">
        <v>-3840</v>
      </c>
      <c r="K40" s="38">
        <f>SUM(C40:J40)</f>
        <v>-3840</v>
      </c>
      <c r="L40" s="38">
        <v>-335</v>
      </c>
      <c r="M40" s="36">
        <f>SUM(K40:L40)</f>
        <v>-4175</v>
      </c>
    </row>
    <row r="41" spans="3:13" ht="20.25">
      <c r="C41" s="41"/>
      <c r="D41" s="41"/>
      <c r="E41" s="41"/>
      <c r="F41" s="41"/>
      <c r="G41" s="41"/>
      <c r="H41" s="41"/>
      <c r="I41" s="41"/>
      <c r="M41" s="36"/>
    </row>
    <row r="42" spans="1:13" s="36" customFormat="1" ht="21" thickBot="1">
      <c r="A42" s="36" t="s">
        <v>147</v>
      </c>
      <c r="C42" s="42">
        <f aca="true" t="shared" si="3" ref="C42:I42">SUM(C22:C40)</f>
        <v>89037</v>
      </c>
      <c r="D42" s="42">
        <f t="shared" si="3"/>
        <v>5556</v>
      </c>
      <c r="E42" s="42">
        <f t="shared" si="3"/>
        <v>-13509</v>
      </c>
      <c r="F42" s="42">
        <f t="shared" si="3"/>
        <v>0</v>
      </c>
      <c r="G42" s="42">
        <f t="shared" si="3"/>
        <v>0</v>
      </c>
      <c r="H42" s="42">
        <f t="shared" si="3"/>
        <v>51</v>
      </c>
      <c r="I42" s="42">
        <f t="shared" si="3"/>
        <v>0</v>
      </c>
      <c r="J42" s="42">
        <f>SUM(J22:J41)</f>
        <v>-24113</v>
      </c>
      <c r="K42" s="42">
        <f>SUM(K22:K40)</f>
        <v>57022</v>
      </c>
      <c r="L42" s="42">
        <f>SUM(L22:L40)</f>
        <v>1787</v>
      </c>
      <c r="M42" s="42">
        <f>SUM(K42:L42)</f>
        <v>58809</v>
      </c>
    </row>
    <row r="43" spans="9:10" ht="21" thickTop="1">
      <c r="I43" s="38"/>
      <c r="J43" s="36"/>
    </row>
    <row r="44" spans="1:11" ht="20.25">
      <c r="A44" s="136"/>
      <c r="B44" s="136"/>
      <c r="I44" s="38"/>
      <c r="K44" s="36"/>
    </row>
  </sheetData>
  <mergeCells count="1">
    <mergeCell ref="C5:J5"/>
  </mergeCells>
  <printOptions/>
  <pageMargins left="0.5" right="0.5" top="0.4" bottom="1" header="0.5" footer="0.42"/>
  <pageSetup fitToHeight="1" fitToWidth="1" horizontalDpi="600" verticalDpi="600" orientation="landscape" paperSize="9" scale="49" r:id="rId1"/>
  <headerFooter alignWithMargins="0">
    <oddFooter>&amp;L&amp;16The condensed consolidated statement of changes in equity should be read in conjunction with the audited financial statements for the year ended 31 March 2008 and the accompanying explanatory notes attached to the interim financial statements.</oddFooter>
  </headerFooter>
</worksheet>
</file>

<file path=xl/worksheets/sheet5.xml><?xml version="1.0" encoding="utf-8"?>
<worksheet xmlns="http://schemas.openxmlformats.org/spreadsheetml/2006/main" xmlns:r="http://schemas.openxmlformats.org/officeDocument/2006/relationships">
  <sheetPr>
    <tabColor indexed="14"/>
    <pageSetUpPr fitToPage="1"/>
  </sheetPr>
  <dimension ref="B1:F75"/>
  <sheetViews>
    <sheetView view="pageBreakPreview" zoomScale="90" zoomScaleNormal="80" zoomScaleSheetLayoutView="90" workbookViewId="0" topLeftCell="A1">
      <pane xSplit="2" ySplit="8" topLeftCell="C10" activePane="bottomRight" state="frozen"/>
      <selection pane="topLeft" activeCell="F14" sqref="F14"/>
      <selection pane="topRight" activeCell="F14" sqref="F14"/>
      <selection pane="bottomLeft" activeCell="F14" sqref="F14"/>
      <selection pane="bottomRight" activeCell="D17" sqref="D17"/>
    </sheetView>
  </sheetViews>
  <sheetFormatPr defaultColWidth="9.140625" defaultRowHeight="12.75"/>
  <cols>
    <col min="1" max="1" width="4.140625" style="1" customWidth="1"/>
    <col min="2" max="2" width="60.8515625" style="1" customWidth="1"/>
    <col min="3" max="3" width="6.28125" style="1" customWidth="1"/>
    <col min="4" max="4" width="17.00390625" style="26" bestFit="1" customWidth="1"/>
    <col min="5" max="5" width="2.57421875" style="4" customWidth="1"/>
    <col min="6" max="6" width="18.00390625" style="26" bestFit="1" customWidth="1"/>
    <col min="7" max="16384" width="9.140625" style="1" customWidth="1"/>
  </cols>
  <sheetData>
    <row r="1" ht="12.75">
      <c r="B1" s="2" t="s">
        <v>52</v>
      </c>
    </row>
    <row r="2" ht="12.75">
      <c r="B2" s="3"/>
    </row>
    <row r="3" ht="12.75">
      <c r="B3" s="3" t="s">
        <v>30</v>
      </c>
    </row>
    <row r="4" ht="12.75">
      <c r="B4" s="10" t="str">
        <f>CCIE!A4</f>
        <v>FOR THE THIRD QUARTER AND NINE MONTHS ENDED 31 DECEMBER 2008</v>
      </c>
    </row>
    <row r="6" spans="4:6" ht="12.75">
      <c r="D6" s="195" t="s">
        <v>159</v>
      </c>
      <c r="E6" s="195"/>
      <c r="F6" s="195"/>
    </row>
    <row r="7" spans="4:6" ht="12.75">
      <c r="D7" s="73" t="str">
        <f>CBS!D7</f>
        <v>31.12.2008</v>
      </c>
      <c r="E7" s="137"/>
      <c r="F7" s="73" t="s">
        <v>148</v>
      </c>
    </row>
    <row r="8" spans="4:6" ht="12.75">
      <c r="D8" s="73" t="s">
        <v>8</v>
      </c>
      <c r="E8" s="137"/>
      <c r="F8" s="73" t="s">
        <v>8</v>
      </c>
    </row>
    <row r="9" spans="4:6" ht="12.75">
      <c r="D9" s="27"/>
      <c r="E9" s="5"/>
      <c r="F9" s="27"/>
    </row>
    <row r="10" ht="12.75">
      <c r="B10" s="3" t="s">
        <v>48</v>
      </c>
    </row>
    <row r="12" spans="2:6" ht="12.75">
      <c r="B12" s="3" t="s">
        <v>153</v>
      </c>
      <c r="C12" s="3"/>
      <c r="D12" s="28">
        <f>'CPL(2)'!H25</f>
        <v>-427</v>
      </c>
      <c r="E12" s="24"/>
      <c r="F12" s="28">
        <f>'CPL(2)'!I25</f>
        <v>-4230</v>
      </c>
    </row>
    <row r="13" ht="12.75">
      <c r="E13" s="23"/>
    </row>
    <row r="14" spans="2:5" ht="12.75">
      <c r="B14" s="3" t="s">
        <v>49</v>
      </c>
      <c r="E14" s="23"/>
    </row>
    <row r="15" spans="2:6" ht="12.75">
      <c r="B15" s="1" t="s">
        <v>31</v>
      </c>
      <c r="D15" s="26">
        <v>1511</v>
      </c>
      <c r="E15" s="23"/>
      <c r="F15" s="26">
        <v>1097</v>
      </c>
    </row>
    <row r="16" spans="2:6" ht="12.75">
      <c r="B16" s="1" t="s">
        <v>32</v>
      </c>
      <c r="D16" s="26">
        <v>-493</v>
      </c>
      <c r="E16" s="23"/>
      <c r="F16" s="26">
        <v>6237</v>
      </c>
    </row>
    <row r="17" spans="4:6" ht="12.75">
      <c r="D17" s="29"/>
      <c r="E17" s="23"/>
      <c r="F17" s="29"/>
    </row>
    <row r="18" spans="2:6" s="3" customFormat="1" ht="12.75">
      <c r="B18" s="76" t="s">
        <v>149</v>
      </c>
      <c r="D18" s="28">
        <f>SUM(D12:D17)</f>
        <v>591</v>
      </c>
      <c r="E18" s="24"/>
      <c r="F18" s="28">
        <f>SUM(F12:F17)</f>
        <v>3104</v>
      </c>
    </row>
    <row r="19" ht="12.75">
      <c r="E19" s="23"/>
    </row>
    <row r="20" spans="2:6" ht="12.75">
      <c r="B20" s="3" t="s">
        <v>33</v>
      </c>
      <c r="D20" s="26">
        <v>-874</v>
      </c>
      <c r="E20" s="23"/>
      <c r="F20" s="26">
        <v>-8894</v>
      </c>
    </row>
    <row r="21" spans="4:6" ht="12.75">
      <c r="D21" s="29"/>
      <c r="E21" s="23"/>
      <c r="F21" s="29"/>
    </row>
    <row r="22" spans="2:6" ht="12.75">
      <c r="B22" s="3" t="s">
        <v>150</v>
      </c>
      <c r="C22" s="3"/>
      <c r="D22" s="24">
        <f>SUM(D18:D21)</f>
        <v>-283</v>
      </c>
      <c r="E22" s="24"/>
      <c r="F22" s="24">
        <f>SUM(F18:F21)</f>
        <v>-5790</v>
      </c>
    </row>
    <row r="23" ht="12.75">
      <c r="E23" s="23"/>
    </row>
    <row r="24" spans="2:6" ht="12.75">
      <c r="B24" s="1" t="s">
        <v>34</v>
      </c>
      <c r="D24" s="26">
        <v>-116</v>
      </c>
      <c r="E24" s="23"/>
      <c r="F24" s="26">
        <v>-89</v>
      </c>
    </row>
    <row r="25" spans="2:6" ht="12.75">
      <c r="B25" s="1" t="s">
        <v>139</v>
      </c>
      <c r="D25" s="26">
        <v>0</v>
      </c>
      <c r="E25" s="23"/>
      <c r="F25" s="26">
        <v>51</v>
      </c>
    </row>
    <row r="26" spans="2:6" ht="12.75">
      <c r="B26" s="1" t="s">
        <v>36</v>
      </c>
      <c r="D26" s="26">
        <v>550</v>
      </c>
      <c r="E26" s="23"/>
      <c r="F26" s="26">
        <v>208</v>
      </c>
    </row>
    <row r="27" spans="2:6" ht="12.75">
      <c r="B27" s="1" t="s">
        <v>35</v>
      </c>
      <c r="D27" s="26">
        <v>-682</v>
      </c>
      <c r="E27" s="23"/>
      <c r="F27" s="26">
        <v>-996</v>
      </c>
    </row>
    <row r="28" ht="12.75">
      <c r="E28" s="23"/>
    </row>
    <row r="29" spans="2:6" ht="12.75">
      <c r="B29" s="3" t="s">
        <v>151</v>
      </c>
      <c r="D29" s="30">
        <f>SUM(D22:D28)</f>
        <v>-531</v>
      </c>
      <c r="E29" s="24"/>
      <c r="F29" s="30">
        <f>SUM(F22:F28)</f>
        <v>-6616</v>
      </c>
    </row>
    <row r="30" ht="12.75">
      <c r="E30" s="23"/>
    </row>
    <row r="31" ht="12.75">
      <c r="E31" s="23"/>
    </row>
    <row r="32" spans="2:5" ht="12.75">
      <c r="B32" s="3" t="s">
        <v>78</v>
      </c>
      <c r="E32" s="23"/>
    </row>
    <row r="33" ht="12.75">
      <c r="E33" s="23"/>
    </row>
    <row r="34" spans="2:6" ht="12.75">
      <c r="B34" s="1" t="s">
        <v>105</v>
      </c>
      <c r="D34" s="26">
        <f>-1737-16</f>
        <v>-1753</v>
      </c>
      <c r="E34" s="23"/>
      <c r="F34" s="26">
        <v>-1595</v>
      </c>
    </row>
    <row r="35" spans="2:6" ht="12.75">
      <c r="B35" s="1" t="s">
        <v>103</v>
      </c>
      <c r="D35" s="26">
        <v>133</v>
      </c>
      <c r="E35" s="23"/>
      <c r="F35" s="52">
        <v>2</v>
      </c>
    </row>
    <row r="36" spans="2:6" ht="12.75" hidden="1">
      <c r="B36" s="1" t="s">
        <v>100</v>
      </c>
      <c r="D36" s="52">
        <v>0</v>
      </c>
      <c r="E36" s="23"/>
      <c r="F36" s="26">
        <v>0</v>
      </c>
    </row>
    <row r="37" spans="2:6" s="6" customFormat="1" ht="12.75">
      <c r="B37" s="7" t="s">
        <v>99</v>
      </c>
      <c r="D37" s="43">
        <f>SUM(D34:D36)</f>
        <v>-1620</v>
      </c>
      <c r="E37" s="25"/>
      <c r="F37" s="43">
        <f>SUM(F34:F36)</f>
        <v>-1593</v>
      </c>
    </row>
    <row r="38" ht="12.75">
      <c r="E38" s="23"/>
    </row>
    <row r="39" spans="2:5" ht="12.75">
      <c r="B39" s="3" t="s">
        <v>79</v>
      </c>
      <c r="E39" s="23"/>
    </row>
    <row r="40" spans="2:5" ht="12.75">
      <c r="B40" s="8"/>
      <c r="E40" s="23"/>
    </row>
    <row r="41" spans="2:6" ht="12.75">
      <c r="B41" s="1" t="s">
        <v>55</v>
      </c>
      <c r="D41" s="26">
        <v>553</v>
      </c>
      <c r="E41" s="23"/>
      <c r="F41" s="26">
        <v>10181</v>
      </c>
    </row>
    <row r="42" spans="2:6" ht="12.75">
      <c r="B42" s="1" t="s">
        <v>50</v>
      </c>
      <c r="D42" s="26">
        <v>-3386</v>
      </c>
      <c r="E42" s="23"/>
      <c r="F42" s="26">
        <v>-25657</v>
      </c>
    </row>
    <row r="43" spans="2:6" ht="12.75">
      <c r="B43" s="1" t="s">
        <v>92</v>
      </c>
      <c r="D43" s="26">
        <f>-208-585</f>
        <v>-793</v>
      </c>
      <c r="E43" s="23"/>
      <c r="F43" s="26">
        <v>-842</v>
      </c>
    </row>
    <row r="44" spans="2:6" ht="12.75" hidden="1">
      <c r="B44" s="1" t="s">
        <v>115</v>
      </c>
      <c r="D44" s="26">
        <v>0</v>
      </c>
      <c r="E44" s="23"/>
      <c r="F44" s="26">
        <v>0</v>
      </c>
    </row>
    <row r="45" spans="2:6" ht="12.75">
      <c r="B45" s="1" t="s">
        <v>102</v>
      </c>
      <c r="D45" s="26">
        <v>0</v>
      </c>
      <c r="E45" s="23"/>
      <c r="F45" s="52">
        <v>47756</v>
      </c>
    </row>
    <row r="46" spans="2:6" ht="12.75" hidden="1">
      <c r="B46" s="1" t="s">
        <v>117</v>
      </c>
      <c r="D46" s="26">
        <v>0</v>
      </c>
      <c r="E46" s="23"/>
      <c r="F46" s="52">
        <v>0</v>
      </c>
    </row>
    <row r="47" spans="2:6" ht="12.75">
      <c r="B47" s="1" t="s">
        <v>104</v>
      </c>
      <c r="D47" s="26">
        <v>0</v>
      </c>
      <c r="E47" s="23"/>
      <c r="F47" s="52">
        <v>-328</v>
      </c>
    </row>
    <row r="48" spans="2:6" ht="12.75">
      <c r="B48" s="1" t="s">
        <v>51</v>
      </c>
      <c r="D48" s="26">
        <v>0</v>
      </c>
      <c r="E48" s="23"/>
      <c r="F48" s="26">
        <v>-438</v>
      </c>
    </row>
    <row r="49" spans="2:6" s="3" customFormat="1" ht="12.75">
      <c r="B49" s="3" t="s">
        <v>152</v>
      </c>
      <c r="D49" s="30">
        <f>SUM(D41:D48)</f>
        <v>-3626</v>
      </c>
      <c r="E49" s="24"/>
      <c r="F49" s="30">
        <f>SUM(F41:F48)</f>
        <v>30672</v>
      </c>
    </row>
    <row r="50" spans="2:5" ht="12.75">
      <c r="B50" s="8"/>
      <c r="E50" s="23"/>
    </row>
    <row r="51" spans="2:6" s="3" customFormat="1" ht="12.75">
      <c r="B51" s="3" t="s">
        <v>141</v>
      </c>
      <c r="D51" s="28">
        <f>D49+D37+D29</f>
        <v>-5777</v>
      </c>
      <c r="E51" s="24"/>
      <c r="F51" s="28">
        <f>F49+F37+F29</f>
        <v>22463</v>
      </c>
    </row>
    <row r="52" spans="4:6" s="3" customFormat="1" ht="12.75">
      <c r="D52" s="28"/>
      <c r="E52" s="24"/>
      <c r="F52" s="28"/>
    </row>
    <row r="53" spans="2:6" s="3" customFormat="1" ht="12.75">
      <c r="B53" s="3" t="s">
        <v>128</v>
      </c>
      <c r="D53" s="28">
        <v>5</v>
      </c>
      <c r="E53" s="24"/>
      <c r="F53" s="28">
        <v>0</v>
      </c>
    </row>
    <row r="54" spans="4:6" s="3" customFormat="1" ht="12.75">
      <c r="D54" s="28"/>
      <c r="E54" s="24"/>
      <c r="F54" s="28"/>
    </row>
    <row r="55" spans="2:6" s="3" customFormat="1" ht="12.75">
      <c r="B55" s="3" t="s">
        <v>96</v>
      </c>
      <c r="D55" s="28">
        <v>35257</v>
      </c>
      <c r="E55" s="24"/>
      <c r="F55" s="28">
        <v>13430</v>
      </c>
    </row>
    <row r="56" spans="4:6" s="3" customFormat="1" ht="12.75">
      <c r="D56" s="28"/>
      <c r="E56" s="24"/>
      <c r="F56" s="28"/>
    </row>
    <row r="57" spans="2:6" s="3" customFormat="1" ht="13.5" thickBot="1">
      <c r="B57" s="3" t="s">
        <v>98</v>
      </c>
      <c r="D57" s="31">
        <f>D51+D55+D53</f>
        <v>29485</v>
      </c>
      <c r="E57" s="24"/>
      <c r="F57" s="31">
        <f>F51+F55</f>
        <v>35893</v>
      </c>
    </row>
    <row r="58" ht="13.5" thickTop="1"/>
    <row r="60" ht="12.75">
      <c r="B60" s="71" t="s">
        <v>101</v>
      </c>
    </row>
    <row r="61" ht="12.75">
      <c r="B61" s="9"/>
    </row>
    <row r="62" spans="4:6" ht="12.75">
      <c r="D62" s="73" t="str">
        <f>"As at "&amp;D7</f>
        <v>As at 31.12.2008</v>
      </c>
      <c r="E62" s="137"/>
      <c r="F62" s="73" t="str">
        <f>"As at "&amp;F7</f>
        <v>As at 31.12.2007</v>
      </c>
    </row>
    <row r="63" spans="4:6" ht="12.75">
      <c r="D63" s="73" t="s">
        <v>8</v>
      </c>
      <c r="E63" s="137"/>
      <c r="F63" s="73" t="s">
        <v>8</v>
      </c>
    </row>
    <row r="64" spans="2:6" ht="12.75">
      <c r="B64" s="1" t="s">
        <v>123</v>
      </c>
      <c r="D64" s="26">
        <v>10423</v>
      </c>
      <c r="E64" s="23"/>
      <c r="F64" s="26">
        <v>30323</v>
      </c>
    </row>
    <row r="65" spans="2:6" ht="12.75" hidden="1">
      <c r="B65" s="1" t="s">
        <v>124</v>
      </c>
      <c r="D65" s="26">
        <v>0</v>
      </c>
      <c r="E65" s="23"/>
      <c r="F65" s="26">
        <v>0</v>
      </c>
    </row>
    <row r="66" spans="2:6" ht="12.75">
      <c r="B66" s="1" t="s">
        <v>86</v>
      </c>
      <c r="D66" s="26">
        <v>19062</v>
      </c>
      <c r="E66" s="23"/>
      <c r="F66" s="26">
        <v>5570</v>
      </c>
    </row>
    <row r="67" spans="4:6" ht="12.75">
      <c r="D67" s="29"/>
      <c r="E67" s="23"/>
      <c r="F67" s="29"/>
    </row>
    <row r="68" spans="2:6" s="3" customFormat="1" ht="13.5" thickBot="1">
      <c r="B68" s="3" t="s">
        <v>54</v>
      </c>
      <c r="D68" s="31">
        <f>SUM(D64:D67)</f>
        <v>29485</v>
      </c>
      <c r="E68" s="24"/>
      <c r="F68" s="31">
        <f>SUM(F64:F67)</f>
        <v>35893</v>
      </c>
    </row>
    <row r="69" ht="13.5" thickTop="1">
      <c r="E69" s="1"/>
    </row>
    <row r="70" ht="12.75">
      <c r="E70" s="1"/>
    </row>
    <row r="71" ht="12.75">
      <c r="E71" s="1"/>
    </row>
    <row r="72" ht="12.75">
      <c r="E72" s="1"/>
    </row>
    <row r="73" ht="12.75">
      <c r="E73" s="1"/>
    </row>
    <row r="74" ht="12.75">
      <c r="E74" s="1"/>
    </row>
    <row r="75" ht="12.75">
      <c r="D75" s="72">
        <f>+D57-D68</f>
        <v>0</v>
      </c>
    </row>
  </sheetData>
  <mergeCells count="1">
    <mergeCell ref="D6:F6"/>
  </mergeCells>
  <printOptions/>
  <pageMargins left="0.75" right="0.75" top="0.75" bottom="1" header="0.5" footer="0.5"/>
  <pageSetup fitToHeight="1" fitToWidth="1" horizontalDpi="600" verticalDpi="600" orientation="portrait" paperSize="9" scale="80" r:id="rId1"/>
  <headerFooter alignWithMargins="0">
    <oddFooter>&amp;LThe condensed consolidated cash flow statement should be read in conjunction with the audited financial statements for the year ended 31 March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soonhm</cp:lastModifiedBy>
  <cp:lastPrinted>2009-02-20T01:21:59Z</cp:lastPrinted>
  <dcterms:created xsi:type="dcterms:W3CDTF">2003-02-27T03:53:09Z</dcterms:created>
  <dcterms:modified xsi:type="dcterms:W3CDTF">2009-02-26T08:02:29Z</dcterms:modified>
  <cp:category/>
  <cp:version/>
  <cp:contentType/>
  <cp:contentStatus/>
</cp:coreProperties>
</file>